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24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C25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A24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A25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A21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<sst xmlns="http://schemas.openxmlformats.org/spreadsheetml/2006/main" count="97" uniqueCount="67">
  <si>
    <t>Показатель</t>
  </si>
  <si>
    <t>факт</t>
  </si>
  <si>
    <t>2016 год</t>
  </si>
  <si>
    <t>оценка</t>
  </si>
  <si>
    <t>Темп роста, %</t>
  </si>
  <si>
    <t>отклонение 2017 от 2016</t>
  </si>
  <si>
    <t>2018 год прогноз</t>
  </si>
  <si>
    <t>отклонение 2018 от 2017</t>
  </si>
  <si>
    <t>2019 год прогноз</t>
  </si>
  <si>
    <t>отклонение 2019 от 2018</t>
  </si>
  <si>
    <t>Налоговые и неналоговые доходы в том числе:</t>
  </si>
  <si>
    <t>Безвозмездные поступления</t>
  </si>
  <si>
    <t>Доходы всего</t>
  </si>
  <si>
    <t>2020 год прогноз</t>
  </si>
  <si>
    <t>отклонение 2020 от 2019</t>
  </si>
  <si>
    <t>2017 год</t>
  </si>
  <si>
    <t>Дотации, в том числе:</t>
  </si>
  <si>
    <t>Субсидии, в том числе:</t>
  </si>
  <si>
    <t>Безвозмездные поступления всего:</t>
  </si>
  <si>
    <t xml:space="preserve">    налоговые доходы</t>
  </si>
  <si>
    <t xml:space="preserve">  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</si>
  <si>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</si>
  <si>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</si>
  <si>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</t>
  </si>
  <si>
    <t>Земельный налог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</si>
  <si>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</si>
  <si>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</si>
  <si>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000 1 01 02000 01 0000 110</t>
  </si>
  <si>
    <t>000 1 03 02000 01 0000 110</t>
  </si>
  <si>
    <t>000 1 06 01000 00 0000 110</t>
  </si>
  <si>
    <t>000 1 06 06000 00 0000 110</t>
  </si>
  <si>
    <t>000 1 11 05000 00 0000 120</t>
  </si>
  <si>
    <t>000 1 11 09000 00 0000 120</t>
  </si>
  <si>
    <t xml:space="preserve">Доходы от оказания платных услуг (работ)     </t>
  </si>
  <si>
    <t>000 1 13 01000 00 0000 130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</si>
  <si>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</si>
  <si>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</si>
  <si>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903 1 16 90050 13 0000 140</t>
  </si>
  <si>
    <t>000 1 17 01050 13 0000 180</t>
  </si>
  <si>
    <t>Прочие доходы от компенсации затрат бюджетов сельских поселений</t>
  </si>
  <si>
    <t>000 1 13 02000 00 0000 130</t>
  </si>
  <si>
    <t>Прочие неналоговые доходы</t>
  </si>
  <si>
    <t>000 1 17 05050 13 0000 180</t>
  </si>
  <si>
    <t>Прочие поступления от денежных взысканий (штрафов) и иных сумм в возмещение ущерба, зачисляемые в бюджеты поселений</t>
  </si>
  <si>
    <t>Невыясненные поступления, зачисляемые в бюджеты поселений</t>
  </si>
  <si>
    <t>Налоговые и неналоговые доходы поступления всего:</t>
  </si>
  <si>
    <t xml:space="preserve">Дотация на выравнивание бюджетной обеспеченности </t>
  </si>
  <si>
    <t>Дотации бюджетам на поддержку мер по обеспечению сбалансированности бюджетов</t>
  </si>
  <si>
    <t>Прочие субсидии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</si>
  <si>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</si>
  <si>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</si>
  <si>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</si>
  <si>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Субвенции, в том числе:</t>
  </si>
  <si>
    <t>Субвенции бюджетам на осуществление первичного воинского учёта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</si>
  <si>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</si>
  <si>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расх с табл</t>
  </si>
  <si>
    <t>182 1 09 04050 10 0000 110</t>
  </si>
  <si>
    <t>Земельный налог (по обязательствам, возникшим до 1 января 2006 года), 
мобилизуемый на территориях поселений</t>
  </si>
  <si>
    <t>Прочие безвозмездные поступления в бюджеты городских поселений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</si>
  <si>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</si>
  <si>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</si>
  <si>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000 1 14 02000 00 0000 430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</si>
  <si>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</si>
  <si>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000 1 09 04000 00 0000 110</t>
  </si>
  <si>
    <t>Земельный налог (по обязательствам, возникшим до 1 января 2006 года)</t>
  </si>
  <si>
    <t>Единый сельскохозяйственный налог</t>
  </si>
  <si>
    <t>-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</si>
</sst>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"/>
    <numFmt numFmtId="180" formatCode="0.0000000"/>
    <numFmt numFmtId="181" formatCode="0.000000"/>
    <numFmt numFmtId="182" formatCode="#,##0.00&quot;р.&quot;"/>
    <numFmt numFmtId="183" formatCode="#,##0.0"/>
  </numFmts>
  <fonts count="48">
    <font>
      <sz val="10"/>
      <name val="Arial Cyr"/>
      <family val="0"/>
    </font>
    <font>
      <sz val="10"/>
      <name val="Times New Roman"/>
      <family val="1"/>
    </font>
    <font>
      <i/>
      <sz val="10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7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4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4" fillId="34" borderId="10" xfId="59" applyNumberFormat="1" applyFont="1" applyFill="1" applyBorder="1" applyAlignment="1">
      <alignment horizontal="center" vertical="center" wrapText="1"/>
      <protection/>
    </xf>
    <xf numFmtId="0" fontId="4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5" applyNumberFormat="1" applyFont="1" applyFill="1" applyBorder="1" applyAlignment="1" applyProtection="1">
      <alignment horizontal="left" vertical="center" wrapText="1"/>
      <protection hidden="1"/>
    </xf>
    <xf numFmtId="49" fontId="4" fillId="0" borderId="10" xfId="53" applyNumberFormat="1" applyFont="1" applyBorder="1" applyAlignment="1">
      <alignment horizontal="left" vertical="center"/>
      <protection/>
    </xf>
    <xf numFmtId="49" fontId="4" fillId="34" borderId="10" xfId="53" applyNumberFormat="1" applyFont="1" applyFill="1" applyBorder="1" applyAlignment="1">
      <alignment horizontal="left" vertical="center"/>
      <protection/>
    </xf>
    <xf numFmtId="49" fontId="4" fillId="0" borderId="10" xfId="58" applyNumberFormat="1" applyFont="1" applyBorder="1" applyAlignment="1">
      <alignment horizontal="left" vertical="center"/>
      <protection/>
    </xf>
    <xf numFmtId="1" fontId="4" fillId="0" borderId="10" xfId="55" applyNumberFormat="1" applyFont="1" applyFill="1" applyBorder="1" applyAlignment="1" applyProtection="1">
      <alignment horizontal="left" vertical="center" wrapText="1"/>
      <protection hidden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1" fillId="34" borderId="10" xfId="54" applyNumberFormat="1" applyFont="1" applyFill="1" applyBorder="1" applyAlignment="1" applyProtection="1">
      <alignment vertical="center" wrapText="1"/>
      <protection hidden="1"/>
    </xf>
    <xf numFmtId="182" fontId="1" fillId="0" borderId="10" xfId="53" applyNumberFormat="1" applyFont="1" applyBorder="1" applyAlignment="1">
      <alignment vertical="center" wrapText="1"/>
      <protection/>
    </xf>
    <xf numFmtId="0" fontId="1" fillId="0" borderId="10" xfId="55" applyNumberFormat="1" applyFont="1" applyFill="1" applyBorder="1" applyAlignment="1" applyProtection="1">
      <alignment vertical="center" wrapText="1"/>
      <protection hidden="1"/>
    </xf>
    <xf numFmtId="49" fontId="1" fillId="0" borderId="10" xfId="53" applyNumberFormat="1" applyFont="1" applyBorder="1" applyAlignment="1">
      <alignment vertical="center" wrapText="1"/>
      <protection/>
    </xf>
    <xf numFmtId="0" fontId="1" fillId="34" borderId="10" xfId="53" applyFont="1" applyFill="1" applyBorder="1" applyAlignment="1">
      <alignment/>
      <protection/>
    </xf>
    <xf numFmtId="0" fontId="1" fillId="0" borderId="10" xfId="58" applyFont="1" applyBorder="1" applyAlignment="1">
      <alignment vertical="center" wrapText="1"/>
      <protection/>
    </xf>
    <xf numFmtId="49" fontId="4" fillId="0" borderId="10" xfId="58" applyNumberFormat="1" applyFont="1" applyBorder="1" applyAlignment="1">
      <alignment horizontal="center" vertical="center"/>
      <protection/>
    </xf>
    <xf numFmtId="0" fontId="1" fillId="0" borderId="10" xfId="57" applyFont="1" applyFill="1" applyBorder="1" applyAlignment="1">
      <alignment horizontal="left" vertical="center" wrapText="1"/>
      <protection/>
    </xf>
    <xf numFmtId="0" fontId="1" fillId="0" borderId="10" xfId="58" applyFont="1" applyBorder="1" applyAlignment="1">
      <alignment horizontal="left" vertical="center" wrapText="1"/>
      <protection/>
    </xf>
    <xf numFmtId="183" fontId="3" fillId="0" borderId="10" xfId="0" applyNumberFormat="1" applyFont="1" applyBorder="1" applyAlignment="1">
      <alignment horizontal="center" wrapText="1"/>
    </xf>
    <xf numFmtId="183" fontId="4" fillId="33" borderId="10" xfId="0" applyNumberFormat="1" applyFont="1" applyFill="1" applyBorder="1" applyAlignment="1">
      <alignment horizontal="center" wrapText="1"/>
    </xf>
    <xf numFmtId="183" fontId="6" fillId="0" borderId="10" xfId="0" applyNumberFormat="1" applyFont="1" applyBorder="1" applyAlignment="1">
      <alignment horizontal="center" wrapText="1"/>
    </xf>
    <xf numFmtId="183" fontId="6" fillId="33" borderId="10" xfId="0" applyNumberFormat="1" applyFont="1" applyFill="1" applyBorder="1" applyAlignment="1">
      <alignment horizontal="center" wrapText="1"/>
    </xf>
    <xf numFmtId="183" fontId="4" fillId="0" borderId="10" xfId="0" applyNumberFormat="1" applyFont="1" applyBorder="1" applyAlignment="1">
      <alignment horizontal="center" wrapText="1"/>
    </xf>
    <xf numFmtId="183" fontId="0" fillId="0" borderId="0" xfId="0" applyNumberFormat="1" applyAlignment="1">
      <alignment/>
    </xf>
    <xf numFmtId="183" fontId="7" fillId="0" borderId="10" xfId="0" applyNumberFormat="1" applyFont="1" applyBorder="1" applyAlignment="1">
      <alignment horizontal="center" wrapText="1"/>
    </xf>
    <xf numFmtId="183" fontId="1" fillId="0" borderId="0" xfId="0" applyNumberFormat="1" applyFont="1" applyAlignment="1">
      <alignment wrapText="1"/>
    </xf>
    <xf numFmtId="183" fontId="5" fillId="0" borderId="10" xfId="0" applyNumberFormat="1" applyFont="1" applyBorder="1" applyAlignment="1">
      <alignment horizontal="center"/>
    </xf>
    <xf numFmtId="183" fontId="5" fillId="0" borderId="10" xfId="0" applyNumberFormat="1" applyFont="1" applyBorder="1" applyAlignment="1">
      <alignment horizontal="center" wrapText="1"/>
    </xf>
    <xf numFmtId="183" fontId="1" fillId="33" borderId="10" xfId="0" applyNumberFormat="1" applyFont="1" applyFill="1" applyBorder="1" applyAlignment="1">
      <alignment horizontal="center" wrapText="1"/>
    </xf>
    <xf numFmtId="183" fontId="0" fillId="0" borderId="0" xfId="0" applyNumberFormat="1" applyFont="1" applyAlignment="1">
      <alignment/>
    </xf>
    <xf numFmtId="183" fontId="7" fillId="33" borderId="10" xfId="0" applyNumberFormat="1" applyFont="1" applyFill="1" applyBorder="1" applyAlignment="1">
      <alignment horizontal="center"/>
    </xf>
    <xf numFmtId="183" fontId="0" fillId="0" borderId="0" xfId="0" applyNumberFormat="1" applyFill="1" applyBorder="1" applyAlignment="1">
      <alignment/>
    </xf>
    <xf numFmtId="183" fontId="1" fillId="33" borderId="10" xfId="0" applyNumberFormat="1" applyFont="1" applyFill="1" applyBorder="1" applyAlignment="1">
      <alignment horizontal="center"/>
    </xf>
    <xf numFmtId="183" fontId="5" fillId="33" borderId="10" xfId="0" applyNumberFormat="1" applyFont="1" applyFill="1" applyBorder="1" applyAlignment="1">
      <alignment horizontal="center"/>
    </xf>
    <xf numFmtId="183" fontId="1" fillId="0" borderId="10" xfId="0" applyNumberFormat="1" applyFont="1" applyBorder="1" applyAlignment="1">
      <alignment horizontal="center"/>
    </xf>
    <xf numFmtId="183" fontId="1" fillId="0" borderId="10" xfId="0" applyNumberFormat="1" applyFont="1" applyBorder="1" applyAlignment="1">
      <alignment horizontal="center" wrapText="1"/>
    </xf>
    <xf numFmtId="183" fontId="2" fillId="0" borderId="0" xfId="0" applyNumberFormat="1" applyFont="1" applyBorder="1" applyAlignment="1">
      <alignment wrapText="1"/>
    </xf>
    <xf numFmtId="0" fontId="1" fillId="0" borderId="10" xfId="53" applyFont="1" applyBorder="1" applyAlignment="1" applyProtection="1">
      <alignment vertical="center" wrapText="1"/>
      <protection locked="0"/>
    </xf>
    <xf numFmtId="49" fontId="4" fillId="34" borderId="10" xfId="53" applyNumberFormat="1" applyFont="1" applyFill="1" applyBorder="1" applyAlignment="1">
      <alignment horizontal="center" vertical="top"/>
      <protection/>
    </xf>
    <xf numFmtId="0" fontId="1" fillId="34" borderId="10" xfId="53" applyFont="1" applyFill="1" applyBorder="1" applyAlignment="1">
      <alignment vertical="top" wrapText="1"/>
      <protection/>
    </xf>
    <xf numFmtId="183" fontId="5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1" fillId="34" borderId="10" xfId="53" applyFont="1" applyFill="1" applyBorder="1" applyAlignment="1">
      <alignment vertical="center" wrapText="1"/>
      <protection/>
    </xf>
    <xf numFmtId="3" fontId="4" fillId="33" borderId="10" xfId="0" applyNumberFormat="1" applyFont="1" applyFill="1" applyBorder="1" applyAlignment="1">
      <alignment horizontal="center" wrapText="1"/>
    </xf>
    <xf numFmtId="3" fontId="1" fillId="33" borderId="10" xfId="0" applyNumberFormat="1" applyFont="1" applyFill="1" applyBorder="1" applyAlignment="1">
      <alignment horizontal="center" wrapText="1"/>
    </xf>
    <xf numFmtId="3" fontId="7" fillId="33" borderId="10" xfId="0" applyNumberFormat="1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left" vertical="center" wrapText="1"/>
    </xf>
    <xf numFmtId="183" fontId="1" fillId="35" borderId="10" xfId="0" applyNumberFormat="1" applyFont="1" applyFill="1" applyBorder="1" applyAlignment="1">
      <alignment horizontal="center"/>
    </xf>
    <xf numFmtId="183" fontId="1" fillId="35" borderId="10" xfId="0" applyNumberFormat="1" applyFont="1" applyFill="1" applyBorder="1" applyAlignment="1">
      <alignment horizontal="center" wrapText="1"/>
    </xf>
    <xf numFmtId="183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83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13" xfId="54"/>
    <cellStyle name="Обычный_Tmp14" xfId="55"/>
    <cellStyle name="Обычный_Tmp3" xfId="56"/>
    <cellStyle name="Обычный_Анализ на 01.04.06" xfId="57"/>
    <cellStyle name="Обычный_Новая Игирма" xfId="58"/>
    <cellStyle name="Обычный_ПРОГНОЗ ДОХОДОВ на 2007 го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4"/>
  <sheetViews>
    <sheetView tabSelected="1" zoomScalePageLayoutView="0" workbookViewId="0" topLeftCell="A14">
      <selection activeCell="L20" sqref="L20"/>
    </sheetView>
  </sheetViews>
  <sheetFormatPr defaultColWidth="9.00390625" defaultRowHeight="12.75"/>
  <cols>
    <col min="1" max="1" width="3.875" style="0" customWidth="1"/>
    <col min="2" max="2" width="21.75390625" style="0" customWidth="1"/>
    <col min="3" max="4" width="9.125" style="34" customWidth="1"/>
    <col min="5" max="5" width="10.00390625" style="34" bestFit="1" customWidth="1"/>
    <col min="6" max="6" width="9.125" style="34" customWidth="1"/>
    <col min="7" max="7" width="10.00390625" style="34" bestFit="1" customWidth="1"/>
    <col min="8" max="8" width="9.125" style="34" customWidth="1"/>
    <col min="9" max="9" width="10.00390625" style="34" bestFit="1" customWidth="1"/>
    <col min="10" max="10" width="9.125" style="34" customWidth="1"/>
    <col min="11" max="11" width="10.00390625" style="34" bestFit="1" customWidth="1"/>
    <col min="12" max="12" width="8.00390625" style="34" customWidth="1"/>
    <col min="13" max="13" width="7.875" style="34" customWidth="1"/>
    <col min="14" max="15" width="9.125" style="34" customWidth="1"/>
  </cols>
  <sheetData>
    <row r="1" ht="12.75"/>
    <row r="2" spans="2:15" s="1" customFormat="1" ht="22.5" customHeight="1">
      <c r="B2" s="63" t="s">
        <v>0</v>
      </c>
      <c r="C2" s="29" t="s">
        <v>2</v>
      </c>
      <c r="D2" s="29" t="s">
        <v>15</v>
      </c>
      <c r="E2" s="62" t="s">
        <v>5</v>
      </c>
      <c r="F2" s="62" t="s">
        <v>4</v>
      </c>
      <c r="G2" s="62" t="s">
        <v>6</v>
      </c>
      <c r="H2" s="62" t="s">
        <v>7</v>
      </c>
      <c r="I2" s="62" t="s">
        <v>4</v>
      </c>
      <c r="J2" s="62" t="s">
        <v>8</v>
      </c>
      <c r="K2" s="62" t="s">
        <v>9</v>
      </c>
      <c r="L2" s="62" t="s">
        <v>4</v>
      </c>
      <c r="M2" s="62" t="s">
        <v>13</v>
      </c>
      <c r="N2" s="62" t="s">
        <v>14</v>
      </c>
      <c r="O2" s="62" t="s">
        <v>4</v>
      </c>
    </row>
    <row r="3" spans="2:15" s="1" customFormat="1" ht="12.75">
      <c r="B3" s="63"/>
      <c r="C3" s="29" t="s">
        <v>1</v>
      </c>
      <c r="D3" s="29" t="s">
        <v>3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2:15" s="2" customFormat="1" ht="25.5">
      <c r="B4" s="5" t="s">
        <v>10</v>
      </c>
      <c r="C4" s="30">
        <f>C5+C6</f>
        <v>1599.1999999999998</v>
      </c>
      <c r="D4" s="30">
        <f>D5+D6</f>
        <v>1700.8999999999999</v>
      </c>
      <c r="E4" s="30">
        <f>D4-C4</f>
        <v>101.70000000000005</v>
      </c>
      <c r="F4" s="54">
        <f>D4/C4*100</f>
        <v>106.35942971485744</v>
      </c>
      <c r="G4" s="30">
        <f>G5+G6</f>
        <v>1577.4</v>
      </c>
      <c r="H4" s="30">
        <f>G4-D4</f>
        <v>-123.49999999999977</v>
      </c>
      <c r="I4" s="54">
        <f>G4/D4*100</f>
        <v>92.73913810335705</v>
      </c>
      <c r="J4" s="30">
        <f>J5+J6</f>
        <v>1710.8</v>
      </c>
      <c r="K4" s="30">
        <f>J4-G4</f>
        <v>133.39999999999986</v>
      </c>
      <c r="L4" s="54">
        <f>J4/G4*100</f>
        <v>108.45695448205907</v>
      </c>
      <c r="M4" s="30">
        <f>M5+M6</f>
        <v>1733.1</v>
      </c>
      <c r="N4" s="30">
        <f>M4-J4</f>
        <v>22.299999999999955</v>
      </c>
      <c r="O4" s="54">
        <f>M4/J4*100</f>
        <v>101.30348375029226</v>
      </c>
    </row>
    <row r="5" spans="2:15" s="3" customFormat="1" ht="12.75">
      <c r="B5" s="4" t="s">
        <v>19</v>
      </c>
      <c r="C5" s="31">
        <v>1561.1</v>
      </c>
      <c r="D5" s="31">
        <v>1664.1</v>
      </c>
      <c r="E5" s="32">
        <f>D5-C5</f>
        <v>103</v>
      </c>
      <c r="F5" s="54">
        <f>D5/C5*100</f>
        <v>106.59791172890911</v>
      </c>
      <c r="G5" s="31">
        <v>1529.4</v>
      </c>
      <c r="H5" s="30">
        <f>G5-D5</f>
        <v>-134.69999999999982</v>
      </c>
      <c r="I5" s="54">
        <f>G5/D5*100</f>
        <v>91.90553452316568</v>
      </c>
      <c r="J5" s="31">
        <v>1649.8</v>
      </c>
      <c r="K5" s="30">
        <f>J5-G5</f>
        <v>120.39999999999986</v>
      </c>
      <c r="L5" s="54">
        <f>J5/G5*100</f>
        <v>107.87236824898652</v>
      </c>
      <c r="M5" s="31">
        <v>1671.1</v>
      </c>
      <c r="N5" s="30">
        <f>M5-J5</f>
        <v>21.299999999999955</v>
      </c>
      <c r="O5" s="54">
        <f>M5/J5*100</f>
        <v>101.29106558370711</v>
      </c>
    </row>
    <row r="6" spans="2:15" s="3" customFormat="1" ht="12.75">
      <c r="B6" s="9" t="s">
        <v>20</v>
      </c>
      <c r="C6" s="31">
        <v>38.1</v>
      </c>
      <c r="D6" s="31">
        <v>36.8</v>
      </c>
      <c r="E6" s="32">
        <f>D6-C6</f>
        <v>-1.3000000000000043</v>
      </c>
      <c r="F6" s="54">
        <f>D6/C6*100</f>
        <v>96.58792650918635</v>
      </c>
      <c r="G6" s="31">
        <v>48</v>
      </c>
      <c r="H6" s="30">
        <f>G6-D6</f>
        <v>11.200000000000003</v>
      </c>
      <c r="I6" s="54">
        <f>G6/D6*100</f>
        <v>130.43478260869566</v>
      </c>
      <c r="J6" s="31">
        <v>61</v>
      </c>
      <c r="K6" s="30">
        <f>J6-G6</f>
        <v>13</v>
      </c>
      <c r="L6" s="54">
        <f>J6/G6*100</f>
        <v>127.08333333333333</v>
      </c>
      <c r="M6" s="31">
        <v>62</v>
      </c>
      <c r="N6" s="30">
        <f>M6-J6</f>
        <v>1</v>
      </c>
      <c r="O6" s="54">
        <f>M6/J6*100</f>
        <v>101.63934426229508</v>
      </c>
    </row>
    <row r="7" spans="2:15" s="2" customFormat="1" ht="25.5">
      <c r="B7" s="5" t="s">
        <v>11</v>
      </c>
      <c r="C7" s="33">
        <v>14574.3</v>
      </c>
      <c r="D7" s="33">
        <v>15125.6</v>
      </c>
      <c r="E7" s="32">
        <f>D7-C7</f>
        <v>551.3000000000011</v>
      </c>
      <c r="F7" s="54">
        <f>D7/C7*100</f>
        <v>103.78268596090379</v>
      </c>
      <c r="G7" s="33">
        <v>10166.5</v>
      </c>
      <c r="H7" s="30">
        <f>G7-D7</f>
        <v>-4959.1</v>
      </c>
      <c r="I7" s="54">
        <f>G7/D7*100</f>
        <v>67.21386259057492</v>
      </c>
      <c r="J7" s="33">
        <v>7113.1</v>
      </c>
      <c r="K7" s="30">
        <f>J7-G7</f>
        <v>-3053.3999999999996</v>
      </c>
      <c r="L7" s="54">
        <f>J7/G7*100</f>
        <v>69.96606501745931</v>
      </c>
      <c r="M7" s="33">
        <v>7222.2</v>
      </c>
      <c r="N7" s="30">
        <f>M7-J7</f>
        <v>109.09999999999945</v>
      </c>
      <c r="O7" s="54">
        <f>M7/J7*100</f>
        <v>101.5337897681742</v>
      </c>
    </row>
    <row r="8" spans="2:15" s="2" customFormat="1" ht="20.25" customHeight="1">
      <c r="B8" s="6" t="s">
        <v>12</v>
      </c>
      <c r="C8" s="30">
        <f>C4+C7</f>
        <v>16173.5</v>
      </c>
      <c r="D8" s="30">
        <f>D4+D7</f>
        <v>16826.5</v>
      </c>
      <c r="E8" s="30">
        <f>D8-C8</f>
        <v>653</v>
      </c>
      <c r="F8" s="54">
        <f>D8/C8*100</f>
        <v>104.03746869879743</v>
      </c>
      <c r="G8" s="30">
        <f>G4+G7</f>
        <v>11743.9</v>
      </c>
      <c r="H8" s="30">
        <f>G8-D8</f>
        <v>-5082.6</v>
      </c>
      <c r="I8" s="54">
        <f>G8/D8*100</f>
        <v>69.79407482245267</v>
      </c>
      <c r="J8" s="30">
        <f>J4+J7</f>
        <v>8823.9</v>
      </c>
      <c r="K8" s="30">
        <f>J8-G8</f>
        <v>-2920</v>
      </c>
      <c r="L8" s="54">
        <f>J8/G8*100</f>
        <v>75.13602806563408</v>
      </c>
      <c r="M8" s="30">
        <f>M4+M7</f>
        <v>8955.3</v>
      </c>
      <c r="N8" s="30">
        <f>M8-J8</f>
        <v>131.39999999999964</v>
      </c>
      <c r="O8" s="54">
        <f>M8/J8*100</f>
        <v>101.48913745622683</v>
      </c>
    </row>
    <row r="9" spans="2:13" ht="12.75">
      <c r="B9" t="s">
        <v>55</v>
      </c>
      <c r="C9" s="34">
        <f>C8-C31-C54</f>
        <v>0</v>
      </c>
      <c r="D9" s="34">
        <f>D8-D31-D54</f>
        <v>227.99999999999818</v>
      </c>
      <c r="G9" s="34">
        <f>G8-F31-F54</f>
        <v>0</v>
      </c>
      <c r="J9" s="34">
        <f>J8-H31-H54</f>
        <v>0</v>
      </c>
      <c r="M9" s="34">
        <f>M8-J31-J54</f>
        <v>0</v>
      </c>
    </row>
    <row r="10" ht="12.75"/>
    <row r="11" ht="12.75"/>
    <row r="12" spans="2:12" ht="12.75" customHeight="1">
      <c r="B12" s="61" t="s">
        <v>0</v>
      </c>
      <c r="C12" s="35" t="s">
        <v>2</v>
      </c>
      <c r="D12" s="35" t="s">
        <v>15</v>
      </c>
      <c r="E12" s="60" t="s">
        <v>4</v>
      </c>
      <c r="F12" s="60" t="s">
        <v>6</v>
      </c>
      <c r="G12" s="60" t="s">
        <v>4</v>
      </c>
      <c r="H12" s="60" t="s">
        <v>8</v>
      </c>
      <c r="I12" s="60" t="s">
        <v>4</v>
      </c>
      <c r="J12" s="60" t="s">
        <v>13</v>
      </c>
      <c r="K12" s="60" t="s">
        <v>4</v>
      </c>
      <c r="L12" s="36"/>
    </row>
    <row r="13" spans="2:12" ht="12.75">
      <c r="B13" s="61"/>
      <c r="C13" s="35" t="s">
        <v>1</v>
      </c>
      <c r="D13" s="35" t="s">
        <v>3</v>
      </c>
      <c r="E13" s="60"/>
      <c r="F13" s="60"/>
      <c r="G13" s="60"/>
      <c r="H13" s="60"/>
      <c r="I13" s="60"/>
      <c r="J13" s="60"/>
      <c r="K13" s="60"/>
      <c r="L13" s="36"/>
    </row>
    <row r="14" spans="1:15" ht="96">
      <c r="A14" s="10" t="s">
        <v>27</v>
      </c>
      <c r="B14" s="20" t="s">
        <v>21</v>
      </c>
      <c r="C14" s="37">
        <v>732.6</v>
      </c>
      <c r="D14" s="38">
        <v>509</v>
      </c>
      <c r="E14" s="55">
        <f>D14/C14*100</f>
        <v>69.47856947856947</v>
      </c>
      <c r="F14" s="38">
        <v>670</v>
      </c>
      <c r="G14" s="55">
        <f>F14/D14*100</f>
        <v>131.63064833005893</v>
      </c>
      <c r="H14" s="38">
        <v>697</v>
      </c>
      <c r="I14" s="55">
        <f>H14/F14*100</f>
        <v>104.02985074626865</v>
      </c>
      <c r="J14" s="38">
        <v>706</v>
      </c>
      <c r="K14" s="55">
        <f>J14/H14*100</f>
        <v>101.29124820659972</v>
      </c>
      <c r="L14" s="36"/>
      <c r="O14" s="40"/>
    </row>
    <row r="15" spans="1:12" ht="65.25" customHeight="1">
      <c r="A15" s="11" t="s">
        <v>28</v>
      </c>
      <c r="B15" s="21" t="s">
        <v>22</v>
      </c>
      <c r="C15" s="37">
        <v>645</v>
      </c>
      <c r="D15" s="38">
        <v>704.3</v>
      </c>
      <c r="E15" s="55">
        <f>D15/C15*100</f>
        <v>109.19379844961239</v>
      </c>
      <c r="F15" s="38">
        <v>705.4</v>
      </c>
      <c r="G15" s="55">
        <f aca="true" t="shared" si="0" ref="G15:G31">F15/D15*100</f>
        <v>100.15618344455488</v>
      </c>
      <c r="H15" s="38">
        <v>795.8</v>
      </c>
      <c r="I15" s="55">
        <f aca="true" t="shared" si="1" ref="I15:I31">H15/F15*100</f>
        <v>112.81542387297986</v>
      </c>
      <c r="J15" s="38">
        <v>805.1</v>
      </c>
      <c r="K15" s="55">
        <f aca="true" t="shared" si="2" ref="K15:K31">J15/H15*100</f>
        <v>101.16863533551144</v>
      </c>
      <c r="L15" s="36"/>
    </row>
    <row r="16" spans="1:12" ht="42" customHeight="1">
      <c r="A16" s="11"/>
      <c r="B16" s="52" t="s">
        <v>65</v>
      </c>
      <c r="C16" s="37">
        <v>26.5</v>
      </c>
      <c r="D16" s="38">
        <v>31</v>
      </c>
      <c r="E16" s="55">
        <f>D16/C16*100</f>
        <v>116.98113207547169</v>
      </c>
      <c r="F16" s="38">
        <v>30</v>
      </c>
      <c r="G16" s="55">
        <f t="shared" si="0"/>
        <v>96.7741935483871</v>
      </c>
      <c r="H16" s="38">
        <v>30</v>
      </c>
      <c r="I16" s="55">
        <f t="shared" si="1"/>
        <v>100</v>
      </c>
      <c r="J16" s="38">
        <v>30</v>
      </c>
      <c r="K16" s="55">
        <f t="shared" si="2"/>
        <v>100</v>
      </c>
      <c r="L16" s="36"/>
    </row>
    <row r="17" spans="1:12" ht="96">
      <c r="A17" s="12" t="s">
        <v>29</v>
      </c>
      <c r="B17" s="22" t="s">
        <v>23</v>
      </c>
      <c r="C17" s="37">
        <v>47.1</v>
      </c>
      <c r="D17" s="38">
        <v>314.7</v>
      </c>
      <c r="E17" s="55">
        <f aca="true" t="shared" si="3" ref="E17:E31">D17/C17*100</f>
        <v>668.1528662420382</v>
      </c>
      <c r="F17" s="38">
        <v>65</v>
      </c>
      <c r="G17" s="55">
        <f t="shared" si="0"/>
        <v>20.654591674610742</v>
      </c>
      <c r="H17" s="38">
        <v>68</v>
      </c>
      <c r="I17" s="55">
        <f t="shared" si="1"/>
        <v>104.61538461538463</v>
      </c>
      <c r="J17" s="38">
        <v>70</v>
      </c>
      <c r="K17" s="55">
        <f t="shared" si="2"/>
        <v>102.94117647058823</v>
      </c>
      <c r="L17" s="36"/>
    </row>
    <row r="18" spans="1:15" ht="96">
      <c r="A18" s="12" t="s">
        <v>30</v>
      </c>
      <c r="B18" s="22" t="s">
        <v>24</v>
      </c>
      <c r="C18" s="37">
        <v>94.2</v>
      </c>
      <c r="D18" s="38">
        <v>88</v>
      </c>
      <c r="E18" s="55">
        <f t="shared" si="3"/>
        <v>93.41825902335457</v>
      </c>
      <c r="F18" s="38">
        <v>47</v>
      </c>
      <c r="G18" s="55">
        <f t="shared" si="0"/>
        <v>53.40909090909091</v>
      </c>
      <c r="H18" s="38">
        <v>47</v>
      </c>
      <c r="I18" s="55">
        <f t="shared" si="1"/>
        <v>100</v>
      </c>
      <c r="J18" s="38">
        <v>47</v>
      </c>
      <c r="K18" s="55">
        <f t="shared" si="2"/>
        <v>100</v>
      </c>
      <c r="L18" s="36"/>
      <c r="O18" s="47"/>
    </row>
    <row r="19" spans="1:15" ht="85.5" customHeight="1" hidden="1">
      <c r="A19" s="26" t="s">
        <v>56</v>
      </c>
      <c r="B19" s="28" t="s">
        <v>57</v>
      </c>
      <c r="C19" s="37">
        <v>0</v>
      </c>
      <c r="D19" s="38">
        <v>0</v>
      </c>
      <c r="E19" s="55" t="e">
        <f t="shared" si="3"/>
        <v>#DIV/0!</v>
      </c>
      <c r="F19" s="38"/>
      <c r="G19" s="55" t="e">
        <f t="shared" si="0"/>
        <v>#DIV/0!</v>
      </c>
      <c r="H19" s="38"/>
      <c r="I19" s="55"/>
      <c r="J19" s="38"/>
      <c r="K19" s="55" t="e">
        <f t="shared" si="2"/>
        <v>#DIV/0!</v>
      </c>
      <c r="L19" s="36"/>
      <c r="O19" s="47"/>
    </row>
    <row r="20" spans="1:15" ht="102.75" customHeight="1">
      <c r="A20" s="26" t="s">
        <v>59</v>
      </c>
      <c r="B20" s="25" t="s">
        <v>60</v>
      </c>
      <c r="C20" s="37">
        <v>15.7</v>
      </c>
      <c r="D20" s="38">
        <v>17.1</v>
      </c>
      <c r="E20" s="55">
        <f t="shared" si="3"/>
        <v>108.91719745222932</v>
      </c>
      <c r="F20" s="38">
        <v>12</v>
      </c>
      <c r="G20" s="55">
        <f t="shared" si="0"/>
        <v>70.17543859649122</v>
      </c>
      <c r="H20" s="38">
        <v>12</v>
      </c>
      <c r="I20" s="55"/>
      <c r="J20" s="38">
        <v>13</v>
      </c>
      <c r="K20" s="55">
        <f t="shared" si="2"/>
        <v>108.33333333333333</v>
      </c>
      <c r="L20" s="36"/>
      <c r="O20" s="47"/>
    </row>
    <row r="21" spans="1:15" ht="73.5" customHeight="1" hidden="1">
      <c r="A21" s="49" t="s">
        <v>63</v>
      </c>
      <c r="B21" s="50" t="s">
        <v>64</v>
      </c>
      <c r="C21" s="37"/>
      <c r="D21" s="51">
        <v>0</v>
      </c>
      <c r="E21" s="55"/>
      <c r="F21" s="38"/>
      <c r="G21" s="55" t="e">
        <f t="shared" si="0"/>
        <v>#DIV/0!</v>
      </c>
      <c r="H21" s="38"/>
      <c r="I21" s="55"/>
      <c r="J21" s="38"/>
      <c r="K21" s="55"/>
      <c r="L21" s="36"/>
      <c r="O21" s="47"/>
    </row>
    <row r="22" spans="1:12" ht="164.25" customHeight="1" hidden="1">
      <c r="A22" s="13" t="s">
        <v>31</v>
      </c>
      <c r="B22" s="22" t="s">
        <v>25</v>
      </c>
      <c r="C22" s="37">
        <v>0</v>
      </c>
      <c r="D22" s="38">
        <v>0</v>
      </c>
      <c r="E22" s="55" t="e">
        <f t="shared" si="3"/>
        <v>#DIV/0!</v>
      </c>
      <c r="F22" s="38">
        <v>0</v>
      </c>
      <c r="G22" s="55" t="e">
        <f t="shared" si="0"/>
        <v>#DIV/0!</v>
      </c>
      <c r="H22" s="38">
        <v>0</v>
      </c>
      <c r="I22" s="55" t="e">
        <f t="shared" si="1"/>
        <v>#DIV/0!</v>
      </c>
      <c r="J22" s="38">
        <v>0</v>
      </c>
      <c r="K22" s="55" t="e">
        <f t="shared" si="2"/>
        <v>#DIV/0!</v>
      </c>
      <c r="L22" s="36"/>
    </row>
    <row r="23" spans="1:12" ht="181.5" customHeight="1">
      <c r="A23" s="15" t="s">
        <v>32</v>
      </c>
      <c r="B23" s="23" t="s">
        <v>26</v>
      </c>
      <c r="C23" s="37">
        <v>0</v>
      </c>
      <c r="D23" s="38">
        <v>1</v>
      </c>
      <c r="E23" s="55">
        <v>0</v>
      </c>
      <c r="F23" s="38">
        <v>12</v>
      </c>
      <c r="G23" s="55">
        <v>0</v>
      </c>
      <c r="H23" s="38">
        <v>24</v>
      </c>
      <c r="I23" s="55">
        <f t="shared" si="1"/>
        <v>200</v>
      </c>
      <c r="J23" s="38">
        <v>24</v>
      </c>
      <c r="K23" s="55">
        <f t="shared" si="2"/>
        <v>100</v>
      </c>
      <c r="L23" s="36"/>
    </row>
    <row r="24" spans="1:12" ht="45" customHeight="1">
      <c r="A24" s="16" t="s">
        <v>34</v>
      </c>
      <c r="B24" s="53" t="s">
        <v>33</v>
      </c>
      <c r="C24" s="37">
        <v>37</v>
      </c>
      <c r="D24" s="38">
        <v>35</v>
      </c>
      <c r="E24" s="55">
        <f t="shared" si="3"/>
        <v>94.5945945945946</v>
      </c>
      <c r="F24" s="38">
        <v>36</v>
      </c>
      <c r="G24" s="55">
        <f t="shared" si="0"/>
        <v>102.85714285714285</v>
      </c>
      <c r="H24" s="38">
        <v>37</v>
      </c>
      <c r="I24" s="55">
        <f t="shared" si="1"/>
        <v>102.77777777777777</v>
      </c>
      <c r="J24" s="38">
        <v>38</v>
      </c>
      <c r="K24" s="55">
        <f t="shared" si="2"/>
        <v>102.7027027027027</v>
      </c>
      <c r="L24" s="36"/>
    </row>
    <row r="25" spans="1:12" ht="71.25" customHeight="1" hidden="1">
      <c r="A25" s="16" t="s">
        <v>40</v>
      </c>
      <c r="B25" s="24" t="s">
        <v>39</v>
      </c>
      <c r="C25" s="37">
        <v>0</v>
      </c>
      <c r="D25" s="38">
        <v>0</v>
      </c>
      <c r="E25" s="55" t="e">
        <f t="shared" si="3"/>
        <v>#DIV/0!</v>
      </c>
      <c r="F25" s="38">
        <v>0</v>
      </c>
      <c r="G25" s="55" t="e">
        <f t="shared" si="0"/>
        <v>#DIV/0!</v>
      </c>
      <c r="H25" s="38">
        <v>0</v>
      </c>
      <c r="I25" s="55" t="e">
        <f t="shared" si="1"/>
        <v>#DIV/0!</v>
      </c>
      <c r="J25" s="38">
        <v>0</v>
      </c>
      <c r="K25" s="55" t="e">
        <f t="shared" si="2"/>
        <v>#DIV/0!</v>
      </c>
      <c r="L25" s="36"/>
    </row>
    <row r="26" spans="1:12" ht="61.5" customHeight="1" hidden="1">
      <c r="A26" s="17" t="s">
        <v>61</v>
      </c>
      <c r="B26" s="48" t="s">
        <v>62</v>
      </c>
      <c r="C26" s="37">
        <v>0</v>
      </c>
      <c r="D26" s="38">
        <v>0</v>
      </c>
      <c r="E26" s="55" t="e">
        <f t="shared" si="3"/>
        <v>#DIV/0!</v>
      </c>
      <c r="F26" s="38"/>
      <c r="G26" s="55"/>
      <c r="H26" s="38"/>
      <c r="I26" s="55"/>
      <c r="J26" s="38"/>
      <c r="K26" s="55"/>
      <c r="L26" s="36"/>
    </row>
    <row r="27" spans="1:12" ht="86.25" customHeight="1" hidden="1">
      <c r="A27" s="17" t="s">
        <v>36</v>
      </c>
      <c r="B27" s="25" t="s">
        <v>35</v>
      </c>
      <c r="C27" s="37">
        <v>0</v>
      </c>
      <c r="D27" s="38">
        <v>0</v>
      </c>
      <c r="E27" s="55" t="e">
        <f t="shared" si="3"/>
        <v>#DIV/0!</v>
      </c>
      <c r="F27" s="38">
        <v>0</v>
      </c>
      <c r="G27" s="55" t="e">
        <f t="shared" si="0"/>
        <v>#DIV/0!</v>
      </c>
      <c r="H27" s="38">
        <v>0</v>
      </c>
      <c r="I27" s="55" t="e">
        <f t="shared" si="1"/>
        <v>#DIV/0!</v>
      </c>
      <c r="J27" s="38">
        <v>0</v>
      </c>
      <c r="K27" s="55" t="e">
        <f t="shared" si="2"/>
        <v>#DIV/0!</v>
      </c>
      <c r="L27" s="36"/>
    </row>
    <row r="28" spans="1:11" ht="80.25" customHeight="1">
      <c r="A28" s="18" t="s">
        <v>37</v>
      </c>
      <c r="B28" s="14" t="s">
        <v>43</v>
      </c>
      <c r="C28" s="37">
        <v>1.1</v>
      </c>
      <c r="D28" s="38">
        <v>0.8</v>
      </c>
      <c r="E28" s="55">
        <f t="shared" si="3"/>
        <v>72.72727272727273</v>
      </c>
      <c r="F28" s="38">
        <v>0</v>
      </c>
      <c r="G28" s="55">
        <v>0</v>
      </c>
      <c r="H28" s="38">
        <v>0</v>
      </c>
      <c r="I28" s="55">
        <v>0</v>
      </c>
      <c r="J28" s="38">
        <v>0</v>
      </c>
      <c r="K28" s="55">
        <v>0</v>
      </c>
    </row>
    <row r="29" spans="1:11" ht="45" customHeight="1" hidden="1">
      <c r="A29" s="19" t="s">
        <v>38</v>
      </c>
      <c r="B29" s="27" t="s">
        <v>44</v>
      </c>
      <c r="C29" s="37">
        <v>0</v>
      </c>
      <c r="D29" s="38">
        <v>0</v>
      </c>
      <c r="E29" s="55" t="e">
        <f t="shared" si="3"/>
        <v>#DIV/0!</v>
      </c>
      <c r="F29" s="38">
        <v>0</v>
      </c>
      <c r="G29" s="55" t="e">
        <f t="shared" si="0"/>
        <v>#DIV/0!</v>
      </c>
      <c r="H29" s="38">
        <v>0</v>
      </c>
      <c r="I29" s="55" t="e">
        <f t="shared" si="1"/>
        <v>#DIV/0!</v>
      </c>
      <c r="J29" s="38">
        <v>0</v>
      </c>
      <c r="K29" s="55" t="e">
        <f t="shared" si="2"/>
        <v>#DIV/0!</v>
      </c>
    </row>
    <row r="30" spans="1:11" ht="36.75" customHeight="1" hidden="1">
      <c r="A30" s="26" t="s">
        <v>42</v>
      </c>
      <c r="B30" s="28" t="s">
        <v>41</v>
      </c>
      <c r="C30" s="37">
        <v>0</v>
      </c>
      <c r="D30" s="38">
        <v>0</v>
      </c>
      <c r="E30" s="55" t="e">
        <f t="shared" si="3"/>
        <v>#DIV/0!</v>
      </c>
      <c r="F30" s="38">
        <v>0</v>
      </c>
      <c r="G30" s="55" t="e">
        <f t="shared" si="0"/>
        <v>#DIV/0!</v>
      </c>
      <c r="H30" s="38">
        <v>0</v>
      </c>
      <c r="I30" s="55" t="e">
        <f t="shared" si="1"/>
        <v>#DIV/0!</v>
      </c>
      <c r="J30" s="38">
        <v>0</v>
      </c>
      <c r="K30" s="55" t="e">
        <f t="shared" si="2"/>
        <v>#DIV/0!</v>
      </c>
    </row>
    <row r="31" spans="2:12" ht="38.25">
      <c r="B31" s="8" t="s">
        <v>45</v>
      </c>
      <c r="C31" s="41">
        <f>SUM(C14:C30)</f>
        <v>1599.1999999999998</v>
      </c>
      <c r="D31" s="41">
        <f aca="true" t="shared" si="4" ref="D31:J31">SUM(D14:D30)</f>
        <v>1700.8999999999999</v>
      </c>
      <c r="E31" s="56">
        <f t="shared" si="3"/>
        <v>106.35942971485744</v>
      </c>
      <c r="F31" s="41">
        <f>SUM(F14:F30)</f>
        <v>1577.4</v>
      </c>
      <c r="G31" s="56">
        <f t="shared" si="0"/>
        <v>92.73913810335705</v>
      </c>
      <c r="H31" s="41">
        <f t="shared" si="4"/>
        <v>1710.8</v>
      </c>
      <c r="I31" s="56">
        <f t="shared" si="1"/>
        <v>108.45695448205907</v>
      </c>
      <c r="J31" s="41">
        <f t="shared" si="4"/>
        <v>1733.1</v>
      </c>
      <c r="K31" s="56">
        <f t="shared" si="2"/>
        <v>101.30348375029226</v>
      </c>
      <c r="L31" s="42"/>
    </row>
    <row r="32" ht="12.75"/>
    <row r="33" ht="12.75"/>
    <row r="34" ht="12.75"/>
    <row r="35" ht="12.75"/>
    <row r="36" ht="12.75"/>
    <row r="37" spans="2:11" ht="12.75">
      <c r="B37" s="61" t="s">
        <v>0</v>
      </c>
      <c r="C37" s="35" t="s">
        <v>2</v>
      </c>
      <c r="D37" s="35" t="s">
        <v>15</v>
      </c>
      <c r="E37" s="60" t="s">
        <v>4</v>
      </c>
      <c r="F37" s="60" t="s">
        <v>6</v>
      </c>
      <c r="G37" s="60" t="s">
        <v>4</v>
      </c>
      <c r="H37" s="60" t="s">
        <v>8</v>
      </c>
      <c r="I37" s="60" t="s">
        <v>4</v>
      </c>
      <c r="J37" s="60" t="s">
        <v>13</v>
      </c>
      <c r="K37" s="60" t="s">
        <v>4</v>
      </c>
    </row>
    <row r="38" spans="2:11" ht="12.75">
      <c r="B38" s="61"/>
      <c r="C38" s="35" t="s">
        <v>1</v>
      </c>
      <c r="D38" s="35" t="s">
        <v>3</v>
      </c>
      <c r="E38" s="60"/>
      <c r="F38" s="60"/>
      <c r="G38" s="60"/>
      <c r="H38" s="60"/>
      <c r="I38" s="60"/>
      <c r="J38" s="60"/>
      <c r="K38" s="60"/>
    </row>
    <row r="39" spans="2:11" ht="12.75">
      <c r="B39" s="7" t="s">
        <v>16</v>
      </c>
      <c r="C39" s="39">
        <f>C40+C41</f>
        <v>8353.699999999999</v>
      </c>
      <c r="D39" s="39">
        <f>D40+D41</f>
        <v>11686.400000000001</v>
      </c>
      <c r="E39" s="55">
        <f aca="true" t="shared" si="5" ref="E39:E54">D39/C39*100</f>
        <v>139.89489687204474</v>
      </c>
      <c r="F39" s="39">
        <f>F40+F41</f>
        <v>9823.4</v>
      </c>
      <c r="G39" s="55">
        <f aca="true" t="shared" si="6" ref="G39:G54">F39/D39*100</f>
        <v>84.0583926615553</v>
      </c>
      <c r="H39" s="39">
        <f>H40+H41</f>
        <v>6767.3</v>
      </c>
      <c r="I39" s="55">
        <f aca="true" t="shared" si="7" ref="I39:I54">H39/F39*100</f>
        <v>68.88959016226562</v>
      </c>
      <c r="J39" s="39">
        <f>J40+J41</f>
        <v>6813.2</v>
      </c>
      <c r="K39" s="55">
        <f aca="true" t="shared" si="8" ref="K39:K54">J39/H39*100</f>
        <v>100.6782616405361</v>
      </c>
    </row>
    <row r="40" spans="2:11" ht="38.25">
      <c r="B40" s="5" t="s">
        <v>46</v>
      </c>
      <c r="C40" s="37">
        <v>7317.9</v>
      </c>
      <c r="D40" s="38">
        <v>11173.7</v>
      </c>
      <c r="E40" s="55">
        <f t="shared" si="5"/>
        <v>152.68997936566504</v>
      </c>
      <c r="F40" s="38">
        <v>7866.3</v>
      </c>
      <c r="G40" s="55">
        <f t="shared" si="6"/>
        <v>70.40013603372203</v>
      </c>
      <c r="H40" s="38">
        <v>6767.3</v>
      </c>
      <c r="I40" s="55">
        <f t="shared" si="7"/>
        <v>86.02900982672921</v>
      </c>
      <c r="J40" s="38">
        <v>6813.2</v>
      </c>
      <c r="K40" s="55">
        <f t="shared" si="8"/>
        <v>100.6782616405361</v>
      </c>
    </row>
    <row r="41" spans="2:11" ht="51">
      <c r="B41" s="5" t="s">
        <v>47</v>
      </c>
      <c r="C41" s="37">
        <v>1035.8</v>
      </c>
      <c r="D41" s="38">
        <v>512.7</v>
      </c>
      <c r="E41" s="55">
        <f t="shared" si="5"/>
        <v>49.49797258157946</v>
      </c>
      <c r="F41" s="38">
        <v>1957.1</v>
      </c>
      <c r="G41" s="55">
        <f t="shared" si="6"/>
        <v>381.7242051882192</v>
      </c>
      <c r="H41" s="38">
        <v>0</v>
      </c>
      <c r="I41" s="55">
        <f t="shared" si="7"/>
        <v>0</v>
      </c>
      <c r="J41" s="38">
        <v>0</v>
      </c>
      <c r="K41" s="55">
        <v>0</v>
      </c>
    </row>
    <row r="42" spans="2:11" ht="12.75">
      <c r="B42" s="7" t="s">
        <v>17</v>
      </c>
      <c r="C42" s="43">
        <f>C43+C44+C45+C46+C47</f>
        <v>5868.2</v>
      </c>
      <c r="D42" s="43">
        <f aca="true" t="shared" si="9" ref="D42:J42">D43+D44+D45+D46+D47</f>
        <v>2872.7</v>
      </c>
      <c r="E42" s="55">
        <f t="shared" si="5"/>
        <v>48.95368256023993</v>
      </c>
      <c r="F42" s="43">
        <f t="shared" si="9"/>
        <v>0</v>
      </c>
      <c r="G42" s="55">
        <f t="shared" si="6"/>
        <v>0</v>
      </c>
      <c r="H42" s="43">
        <f t="shared" si="9"/>
        <v>0</v>
      </c>
      <c r="I42" s="55">
        <v>0</v>
      </c>
      <c r="J42" s="43">
        <f t="shared" si="9"/>
        <v>0</v>
      </c>
      <c r="K42" s="55">
        <v>0</v>
      </c>
    </row>
    <row r="43" spans="2:11" ht="12.75">
      <c r="B43" s="5" t="s">
        <v>48</v>
      </c>
      <c r="C43" s="37">
        <v>5868.2</v>
      </c>
      <c r="D43" s="38">
        <v>2872.7</v>
      </c>
      <c r="E43" s="55">
        <f t="shared" si="5"/>
        <v>48.95368256023993</v>
      </c>
      <c r="F43" s="37"/>
      <c r="G43" s="55">
        <f t="shared" si="6"/>
        <v>0</v>
      </c>
      <c r="H43" s="37"/>
      <c r="I43" s="55">
        <v>0</v>
      </c>
      <c r="J43" s="37"/>
      <c r="K43" s="55">
        <v>0</v>
      </c>
    </row>
    <row r="44" spans="2:11" ht="89.25" hidden="1">
      <c r="B44" s="5" t="s">
        <v>49</v>
      </c>
      <c r="C44" s="37"/>
      <c r="D44" s="38">
        <v>0</v>
      </c>
      <c r="E44" s="55" t="e">
        <f t="shared" si="5"/>
        <v>#DIV/0!</v>
      </c>
      <c r="F44" s="37"/>
      <c r="G44" s="55" t="e">
        <f t="shared" si="6"/>
        <v>#DIV/0!</v>
      </c>
      <c r="H44" s="37"/>
      <c r="I44" s="55" t="e">
        <f t="shared" si="7"/>
        <v>#DIV/0!</v>
      </c>
      <c r="J44" s="37"/>
      <c r="K44" s="55" t="e">
        <f t="shared" si="8"/>
        <v>#DIV/0!</v>
      </c>
    </row>
    <row r="45" spans="2:11" ht="127.5" hidden="1">
      <c r="B45" s="5" t="s">
        <v>50</v>
      </c>
      <c r="C45" s="37"/>
      <c r="D45" s="38"/>
      <c r="E45" s="55" t="e">
        <f t="shared" si="5"/>
        <v>#DIV/0!</v>
      </c>
      <c r="F45" s="37"/>
      <c r="G45" s="55" t="e">
        <f t="shared" si="6"/>
        <v>#DIV/0!</v>
      </c>
      <c r="H45" s="37"/>
      <c r="I45" s="55" t="e">
        <f t="shared" si="7"/>
        <v>#DIV/0!</v>
      </c>
      <c r="J45" s="37"/>
      <c r="K45" s="55" t="e">
        <f t="shared" si="8"/>
        <v>#DIV/0!</v>
      </c>
    </row>
    <row r="46" spans="2:11" ht="140.25" hidden="1">
      <c r="B46" s="5" t="s">
        <v>51</v>
      </c>
      <c r="C46" s="37"/>
      <c r="D46" s="38">
        <v>0</v>
      </c>
      <c r="E46" s="55" t="e">
        <f t="shared" si="5"/>
        <v>#DIV/0!</v>
      </c>
      <c r="F46" s="37"/>
      <c r="G46" s="55" t="e">
        <f t="shared" si="6"/>
        <v>#DIV/0!</v>
      </c>
      <c r="H46" s="37"/>
      <c r="I46" s="55" t="e">
        <f t="shared" si="7"/>
        <v>#DIV/0!</v>
      </c>
      <c r="J46" s="37"/>
      <c r="K46" s="55" t="e">
        <f t="shared" si="8"/>
        <v>#DIV/0!</v>
      </c>
    </row>
    <row r="47" spans="2:11" ht="12.75" hidden="1">
      <c r="B47" s="5"/>
      <c r="C47" s="37"/>
      <c r="D47" s="38"/>
      <c r="E47" s="55" t="e">
        <f t="shared" si="5"/>
        <v>#DIV/0!</v>
      </c>
      <c r="F47" s="37"/>
      <c r="G47" s="55" t="e">
        <f t="shared" si="6"/>
        <v>#DIV/0!</v>
      </c>
      <c r="H47" s="37"/>
      <c r="I47" s="55" t="e">
        <f t="shared" si="7"/>
        <v>#DIV/0!</v>
      </c>
      <c r="J47" s="37"/>
      <c r="K47" s="55" t="e">
        <f t="shared" si="8"/>
        <v>#DIV/0!</v>
      </c>
    </row>
    <row r="48" spans="2:11" ht="25.5">
      <c r="B48" s="7" t="s">
        <v>52</v>
      </c>
      <c r="C48" s="44">
        <f>C49+C50+C53</f>
        <v>352.4</v>
      </c>
      <c r="D48" s="44">
        <f>D49+D50</f>
        <v>338.5</v>
      </c>
      <c r="E48" s="55">
        <f t="shared" si="5"/>
        <v>96.05561861521</v>
      </c>
      <c r="F48" s="44">
        <f>F49+F50</f>
        <v>343.1</v>
      </c>
      <c r="G48" s="55">
        <f t="shared" si="6"/>
        <v>101.35893648449041</v>
      </c>
      <c r="H48" s="44">
        <f>H49+H50</f>
        <v>345.79999999999995</v>
      </c>
      <c r="I48" s="55">
        <f t="shared" si="7"/>
        <v>100.78694258233749</v>
      </c>
      <c r="J48" s="44">
        <f>J49+J50</f>
        <v>409</v>
      </c>
      <c r="K48" s="55">
        <f t="shared" si="8"/>
        <v>118.27646038172355</v>
      </c>
    </row>
    <row r="49" spans="2:11" ht="76.5">
      <c r="B49" s="5" t="s">
        <v>53</v>
      </c>
      <c r="C49" s="37">
        <v>266.8</v>
      </c>
      <c r="D49" s="38">
        <v>252.9</v>
      </c>
      <c r="E49" s="55">
        <f t="shared" si="5"/>
        <v>94.79010494752623</v>
      </c>
      <c r="F49" s="37">
        <v>257.5</v>
      </c>
      <c r="G49" s="55">
        <f t="shared" si="6"/>
        <v>101.81890075128508</v>
      </c>
      <c r="H49" s="37">
        <v>260.2</v>
      </c>
      <c r="I49" s="55">
        <f>H49/F49*100</f>
        <v>101.0485436893204</v>
      </c>
      <c r="J49" s="37">
        <v>323.4</v>
      </c>
      <c r="K49" s="55">
        <f t="shared" si="8"/>
        <v>124.28900845503459</v>
      </c>
    </row>
    <row r="50" spans="2:11" ht="64.5" customHeight="1">
      <c r="B50" s="5" t="s">
        <v>54</v>
      </c>
      <c r="C50" s="45">
        <v>85.6</v>
      </c>
      <c r="D50" s="46">
        <v>85.6</v>
      </c>
      <c r="E50" s="55">
        <f t="shared" si="5"/>
        <v>100</v>
      </c>
      <c r="F50" s="45">
        <v>85.6</v>
      </c>
      <c r="G50" s="55">
        <f t="shared" si="6"/>
        <v>100</v>
      </c>
      <c r="H50" s="45">
        <v>85.6</v>
      </c>
      <c r="I50" s="55">
        <f t="shared" si="7"/>
        <v>100</v>
      </c>
      <c r="J50" s="45">
        <v>85.6</v>
      </c>
      <c r="K50" s="55">
        <f t="shared" si="8"/>
        <v>100</v>
      </c>
    </row>
    <row r="51" spans="2:11" ht="64.5" customHeight="1" hidden="1">
      <c r="B51" s="5"/>
      <c r="C51" s="45"/>
      <c r="D51" s="46"/>
      <c r="E51" s="55" t="e">
        <f t="shared" si="5"/>
        <v>#DIV/0!</v>
      </c>
      <c r="F51" s="45"/>
      <c r="G51" s="55" t="e">
        <f t="shared" si="6"/>
        <v>#DIV/0!</v>
      </c>
      <c r="H51" s="45"/>
      <c r="I51" s="55" t="e">
        <f t="shared" si="7"/>
        <v>#DIV/0!</v>
      </c>
      <c r="J51" s="45"/>
      <c r="K51" s="55" t="e">
        <f t="shared" si="8"/>
        <v>#DIV/0!</v>
      </c>
    </row>
    <row r="52" spans="2:11" ht="64.5" customHeight="1" hidden="1">
      <c r="B52" s="5"/>
      <c r="C52" s="45"/>
      <c r="D52" s="46"/>
      <c r="E52" s="55" t="e">
        <f t="shared" si="5"/>
        <v>#DIV/0!</v>
      </c>
      <c r="F52" s="45"/>
      <c r="G52" s="55" t="e">
        <f t="shared" si="6"/>
        <v>#DIV/0!</v>
      </c>
      <c r="H52" s="45"/>
      <c r="I52" s="55" t="e">
        <f t="shared" si="7"/>
        <v>#DIV/0!</v>
      </c>
      <c r="J52" s="45"/>
      <c r="K52" s="55" t="e">
        <f t="shared" si="8"/>
        <v>#DIV/0!</v>
      </c>
    </row>
    <row r="53" spans="2:11" ht="45" customHeight="1">
      <c r="B53" s="57" t="s">
        <v>58</v>
      </c>
      <c r="C53" s="58">
        <v>0</v>
      </c>
      <c r="D53" s="59">
        <v>228</v>
      </c>
      <c r="E53" s="55" t="s">
        <v>66</v>
      </c>
      <c r="F53" s="58"/>
      <c r="G53" s="55" t="s">
        <v>66</v>
      </c>
      <c r="H53" s="58"/>
      <c r="I53" s="55" t="s">
        <v>66</v>
      </c>
      <c r="J53" s="58"/>
      <c r="K53" s="55" t="s">
        <v>66</v>
      </c>
    </row>
    <row r="54" spans="2:11" ht="25.5">
      <c r="B54" s="8" t="s">
        <v>18</v>
      </c>
      <c r="C54" s="41">
        <f>C39+C42+C48</f>
        <v>14574.299999999997</v>
      </c>
      <c r="D54" s="41">
        <f>D39+D42+D48</f>
        <v>14897.600000000002</v>
      </c>
      <c r="E54" s="56">
        <f t="shared" si="5"/>
        <v>102.21828835690225</v>
      </c>
      <c r="F54" s="41">
        <f>F39+F42+F48</f>
        <v>10166.5</v>
      </c>
      <c r="G54" s="56">
        <f t="shared" si="6"/>
        <v>68.24253571044999</v>
      </c>
      <c r="H54" s="41">
        <f>H39+H42+H48</f>
        <v>7113.1</v>
      </c>
      <c r="I54" s="56">
        <f t="shared" si="7"/>
        <v>69.96606501745931</v>
      </c>
      <c r="J54" s="41">
        <f>J39+J42+J48</f>
        <v>7222.2</v>
      </c>
      <c r="K54" s="56">
        <f t="shared" si="8"/>
        <v>101.5337897681742</v>
      </c>
    </row>
  </sheetData>
  <sheetProtection/>
  <mergeCells count="28">
    <mergeCell ref="L2:L3"/>
    <mergeCell ref="M2:M3"/>
    <mergeCell ref="B12:B13"/>
    <mergeCell ref="E12:E13"/>
    <mergeCell ref="F12:F13"/>
    <mergeCell ref="G12:G13"/>
    <mergeCell ref="H12:H13"/>
    <mergeCell ref="I12:I13"/>
    <mergeCell ref="J12:J13"/>
    <mergeCell ref="K12:K13"/>
    <mergeCell ref="N2:N3"/>
    <mergeCell ref="O2:O3"/>
    <mergeCell ref="B2:B3"/>
    <mergeCell ref="E2:E3"/>
    <mergeCell ref="F2:F3"/>
    <mergeCell ref="G2:G3"/>
    <mergeCell ref="H2:H3"/>
    <mergeCell ref="I2:I3"/>
    <mergeCell ref="J2:J3"/>
    <mergeCell ref="K2:K3"/>
    <mergeCell ref="H37:H38"/>
    <mergeCell ref="I37:I38"/>
    <mergeCell ref="J37:J38"/>
    <mergeCell ref="K37:K38"/>
    <mergeCell ref="B37:B38"/>
    <mergeCell ref="E37:E38"/>
    <mergeCell ref="F37:F38"/>
    <mergeCell ref="G37:G38"/>
  </mergeCells>
  <printOptions/>
  <pageMargins left="0.35433070866141736" right="0.15748031496062992" top="0.5905511811023623" bottom="0.1968503937007874" header="0.11811023622047245" footer="0.118110236220472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Елена</cp:lastModifiedBy>
  <cp:lastPrinted>2017-12-28T01:53:09Z</cp:lastPrinted>
  <dcterms:created xsi:type="dcterms:W3CDTF">2017-11-14T03:44:27Z</dcterms:created>
  <dcterms:modified xsi:type="dcterms:W3CDTF">2017-12-28T01:54:05Z</dcterms:modified>
  <cp:category/>
  <cp:version/>
  <cp:contentType/>
  <cp:contentStatus/>
</cp:coreProperties>
</file>