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воз воды" sheetId="1" r:id="rId1"/>
    <sheet name="НВВ подъем воды " sheetId="2" r:id="rId2"/>
    <sheet name="Лист3" sheetId="3" r:id="rId3"/>
  </sheets>
  <definedNames>
    <definedName name="а2">'Подвоз воды'!$A:$A</definedName>
    <definedName name="_xlnm.Print_Area" localSheetId="1">'НВВ подъем воды '!$A$1:$F$55</definedName>
    <definedName name="_xlnm.Print_Area" localSheetId="0">'Подвоз воды'!$A$1:$E$59</definedName>
  </definedNames>
  <calcPr fullCalcOnLoad="1"/>
</workbook>
</file>

<file path=xl/sharedStrings.xml><?xml version="1.0" encoding="utf-8"?>
<sst xmlns="http://schemas.openxmlformats.org/spreadsheetml/2006/main" count="116" uniqueCount="66">
  <si>
    <t>Поднято воды</t>
  </si>
  <si>
    <t>Расходы на собственные нужды</t>
  </si>
  <si>
    <t>Получено воды со стороны</t>
  </si>
  <si>
    <t>Пропущено через очистные сооружения</t>
  </si>
  <si>
    <t>Поданно в сеть</t>
  </si>
  <si>
    <t>Потери воды</t>
  </si>
  <si>
    <t>Реализованно воды - всего в том числе:</t>
  </si>
  <si>
    <t>Населению</t>
  </si>
  <si>
    <t>Отпущено воды другим водопроводам</t>
  </si>
  <si>
    <t>I. Натуральные показатели (тыс.м2)</t>
  </si>
  <si>
    <t>II. Полная себестоимость отпущенной (потребленной) воды</t>
  </si>
  <si>
    <t>Подъем воды - всего в т.ч.</t>
  </si>
  <si>
    <t>электроэнергия</t>
  </si>
  <si>
    <t>амортизация</t>
  </si>
  <si>
    <t>ремонт и техническое обслуживание или резерв расходов на оплату всех видов ремонта в т.ч.</t>
  </si>
  <si>
    <t>Цеховые расходы</t>
  </si>
  <si>
    <t>Очистка воды - всего в т.ч.</t>
  </si>
  <si>
    <t>капитальные ремонт или резерв расходов на оплату всех видов ремонта</t>
  </si>
  <si>
    <t>отчисления на социальные нужды</t>
  </si>
  <si>
    <t>Затраты на оплату труда</t>
  </si>
  <si>
    <t>Оплата воды , полученной сос тороны</t>
  </si>
  <si>
    <t>Транспортирование воды - всего в т. ч.</t>
  </si>
  <si>
    <t>Проведение аварийно востановительных работ</t>
  </si>
  <si>
    <t>Содержание и обслуживание внутридомовых  сетей</t>
  </si>
  <si>
    <t>ремонтный фонд</t>
  </si>
  <si>
    <t xml:space="preserve">Прочие прчмые расходы - всего в т. ч. </t>
  </si>
  <si>
    <t>Оплата работ  службы "Закажчика"</t>
  </si>
  <si>
    <t>отчисления на  страхование имущества</t>
  </si>
  <si>
    <t>Общеэксплуатационные расходы</t>
  </si>
  <si>
    <t>Себестоимость за 1м3 отпущенной воды, руб.</t>
  </si>
  <si>
    <t>капитальный ремонт или резерв расходов на оплату всех видов ремонта</t>
  </si>
  <si>
    <t>Разница (+;-)</t>
  </si>
  <si>
    <t xml:space="preserve">Итого расходов по эксплуатации </t>
  </si>
  <si>
    <t>НВВ</t>
  </si>
  <si>
    <t>Исп. Нежевлева С.А.</t>
  </si>
  <si>
    <t>Валовая прибыль</t>
  </si>
  <si>
    <t>Предложение предприятия</t>
  </si>
  <si>
    <t>Рост,% (ст.4/ст.2)</t>
  </si>
  <si>
    <t>Расчет специалистов ОМС</t>
  </si>
  <si>
    <t>Утвержденов в базовом периоде рег-ия 2009 году</t>
  </si>
  <si>
    <t>Необходимая валовая выручка ООО "Комфорт" по  подъему воды                                                                                                      п. Коршуновский  с 1января   2009 года</t>
  </si>
  <si>
    <t>Показатели</t>
  </si>
  <si>
    <t>Методом индексации</t>
  </si>
  <si>
    <t xml:space="preserve">Методом экономически обоснованных затрат </t>
  </si>
  <si>
    <t>I. Натуральные показатели (тыс.бочек)</t>
  </si>
  <si>
    <t xml:space="preserve">Реализовано бочек (по талонам) </t>
  </si>
  <si>
    <t>Расчет  эксперта админ.</t>
  </si>
  <si>
    <t>в т.ч. Населению</t>
  </si>
  <si>
    <t xml:space="preserve">          бюджет </t>
  </si>
  <si>
    <t xml:space="preserve">          скот </t>
  </si>
  <si>
    <t xml:space="preserve">          прочие организации </t>
  </si>
  <si>
    <t xml:space="preserve">ГСМ </t>
  </si>
  <si>
    <t xml:space="preserve">Налоги, сборы, платежи </t>
  </si>
  <si>
    <t>Рентабельность</t>
  </si>
  <si>
    <t>Итого себестоимость</t>
  </si>
  <si>
    <t>Исп. Вологжина Е.В.</t>
  </si>
  <si>
    <t xml:space="preserve">Прочие прямые расходы - всего в т. ч. </t>
  </si>
  <si>
    <t>Экспертиза затрат   ООО "КомСервис" по  подвозу воды в  п.Березняки п. Игирма                                  с  1 апреля    2015 года</t>
  </si>
  <si>
    <t xml:space="preserve">                 </t>
  </si>
  <si>
    <t>Себестоимость услуги по транспортировке 1 бочки воды, руб.</t>
  </si>
  <si>
    <t>Себестоимость услуги по подъёму воды в п.Березняки, руб/м3.</t>
  </si>
  <si>
    <t>Себестоимость услуги по подъёму воды в п.Игирма, руб/м3/ руб.1 бочка</t>
  </si>
  <si>
    <t>26,77/5,35</t>
  </si>
  <si>
    <t>17,25/ 3,45</t>
  </si>
  <si>
    <t>Себестоимость услуги по подвозу  в п.Игирма 1 бочки воды, руб.</t>
  </si>
  <si>
    <t>Себестоимость услуги по подвозу  в п.Березняки 1 бочки воды,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</si>
</sst>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80" fontId="1" fillId="33" borderId="10" xfId="0" applyNumberFormat="1" applyFont="1" applyFill="1" applyBorder="1" applyAlignment="1">
      <alignment wrapText="1"/>
    </xf>
    <xf numFmtId="181" fontId="1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180" fontId="1" fillId="0" borderId="10" xfId="0" applyNumberFormat="1" applyFont="1" applyBorder="1" applyAlignment="1">
      <alignment wrapText="1"/>
    </xf>
    <xf numFmtId="181" fontId="1" fillId="0" borderId="10" xfId="0" applyNumberFormat="1" applyFont="1" applyBorder="1" applyAlignment="1">
      <alignment wrapText="1"/>
    </xf>
    <xf numFmtId="180" fontId="3" fillId="33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180" fontId="11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8" fillId="34" borderId="10" xfId="0" applyFont="1" applyFill="1" applyBorder="1" applyAlignment="1">
      <alignment wrapText="1"/>
    </xf>
    <xf numFmtId="2" fontId="8" fillId="34" borderId="10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1" fillId="0" borderId="12" xfId="0" applyNumberFormat="1" applyFont="1" applyBorder="1" applyAlignment="1">
      <alignment wrapText="1"/>
    </xf>
    <xf numFmtId="181" fontId="1" fillId="0" borderId="10" xfId="0" applyNumberFormat="1" applyFont="1" applyBorder="1" applyAlignment="1">
      <alignment horizontal="center" wrapText="1"/>
    </xf>
    <xf numFmtId="181" fontId="8" fillId="0" borderId="0" xfId="0" applyNumberFormat="1" applyFont="1" applyFill="1" applyBorder="1" applyAlignment="1">
      <alignment wrapText="1"/>
    </xf>
    <xf numFmtId="181" fontId="13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1" fillId="0" borderId="13" xfId="0" applyFont="1" applyBorder="1" applyAlignment="1">
      <alignment horizontal="center" wrapText="1"/>
    </xf>
    <xf numFmtId="180" fontId="1" fillId="33" borderId="13" xfId="0" applyNumberFormat="1" applyFont="1" applyFill="1" applyBorder="1" applyAlignment="1">
      <alignment wrapText="1"/>
    </xf>
    <xf numFmtId="2" fontId="3" fillId="33" borderId="13" xfId="0" applyNumberFormat="1" applyFont="1" applyFill="1" applyBorder="1" applyAlignment="1">
      <alignment wrapText="1"/>
    </xf>
    <xf numFmtId="181" fontId="12" fillId="0" borderId="13" xfId="0" applyNumberFormat="1" applyFont="1" applyBorder="1" applyAlignment="1">
      <alignment wrapText="1"/>
    </xf>
    <xf numFmtId="2" fontId="8" fillId="33" borderId="13" xfId="0" applyNumberFormat="1" applyFont="1" applyFill="1" applyBorder="1" applyAlignment="1">
      <alignment wrapText="1"/>
    </xf>
    <xf numFmtId="2" fontId="12" fillId="0" borderId="13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9" fontId="1" fillId="0" borderId="0" xfId="55" applyFont="1" applyAlignment="1">
      <alignment wrapText="1"/>
    </xf>
    <xf numFmtId="9" fontId="1" fillId="0" borderId="10" xfId="55" applyFont="1" applyBorder="1" applyAlignment="1">
      <alignment wrapText="1"/>
    </xf>
    <xf numFmtId="1" fontId="1" fillId="0" borderId="10" xfId="55" applyNumberFormat="1" applyFont="1" applyBorder="1" applyAlignment="1">
      <alignment horizontal="center" wrapText="1"/>
    </xf>
    <xf numFmtId="2" fontId="3" fillId="34" borderId="13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183" fontId="1" fillId="0" borderId="10" xfId="55" applyNumberFormat="1" applyFont="1" applyBorder="1" applyAlignment="1">
      <alignment wrapText="1"/>
    </xf>
    <xf numFmtId="181" fontId="12" fillId="33" borderId="13" xfId="0" applyNumberFormat="1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2" fontId="8" fillId="34" borderId="13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0" fontId="0" fillId="0" borderId="10" xfId="55" applyNumberFormat="1" applyFont="1" applyBorder="1" applyAlignment="1">
      <alignment wrapText="1"/>
    </xf>
    <xf numFmtId="10" fontId="8" fillId="33" borderId="13" xfId="55" applyNumberFormat="1" applyFont="1" applyFill="1" applyBorder="1" applyAlignment="1">
      <alignment wrapText="1"/>
    </xf>
    <xf numFmtId="1" fontId="1" fillId="0" borderId="15" xfId="55" applyNumberFormat="1" applyFont="1" applyBorder="1" applyAlignment="1">
      <alignment wrapText="1"/>
    </xf>
    <xf numFmtId="1" fontId="2" fillId="0" borderId="0" xfId="0" applyNumberFormat="1" applyFont="1" applyAlignment="1">
      <alignment wrapText="1"/>
    </xf>
    <xf numFmtId="2" fontId="0" fillId="0" borderId="10" xfId="0" applyNumberFormat="1" applyFont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34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181" fontId="15" fillId="0" borderId="10" xfId="0" applyNumberFormat="1" applyFont="1" applyBorder="1" applyAlignment="1">
      <alignment horizontal="center" wrapText="1"/>
    </xf>
    <xf numFmtId="9" fontId="15" fillId="0" borderId="10" xfId="55" applyFont="1" applyBorder="1" applyAlignment="1">
      <alignment wrapText="1"/>
    </xf>
    <xf numFmtId="0" fontId="16" fillId="0" borderId="0" xfId="0" applyFont="1" applyAlignment="1">
      <alignment wrapText="1"/>
    </xf>
    <xf numFmtId="10" fontId="0" fillId="34" borderId="10" xfId="55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80" fontId="8" fillId="0" borderId="13" xfId="0" applyNumberFormat="1" applyFont="1" applyBorder="1" applyAlignment="1">
      <alignment horizontal="left" wrapText="1"/>
    </xf>
    <xf numFmtId="180" fontId="8" fillId="0" borderId="14" xfId="0" applyNumberFormat="1" applyFont="1" applyBorder="1" applyAlignment="1">
      <alignment horizontal="left" wrapText="1"/>
    </xf>
    <xf numFmtId="180" fontId="8" fillId="0" borderId="15" xfId="0" applyNumberFormat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80" fontId="3" fillId="0" borderId="13" xfId="0" applyNumberFormat="1" applyFont="1" applyBorder="1" applyAlignment="1">
      <alignment horizontal="left" wrapText="1"/>
    </xf>
    <xf numFmtId="180" fontId="3" fillId="0" borderId="14" xfId="0" applyNumberFormat="1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1" fillId="0" borderId="16" xfId="0" applyFont="1" applyBorder="1" applyAlignment="1">
      <alignment horizontal="right" wrapText="1"/>
    </xf>
    <xf numFmtId="2" fontId="8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3"/>
  <sheetViews>
    <sheetView tabSelected="1" zoomScale="90" zoomScaleNormal="90" zoomScaleSheetLayoutView="100" zoomScalePageLayoutView="0" workbookViewId="0" topLeftCell="A43">
      <selection activeCell="F51" sqref="F51"/>
    </sheetView>
  </sheetViews>
  <sheetFormatPr defaultColWidth="9.140625" defaultRowHeight="12.75"/>
  <cols>
    <col min="1" max="1" width="49.28125" style="27" customWidth="1"/>
    <col min="2" max="2" width="13.7109375" style="0" customWidth="1"/>
    <col min="3" max="3" width="13.140625" style="0" customWidth="1"/>
    <col min="4" max="4" width="11.00390625" style="0" customWidth="1"/>
    <col min="5" max="5" width="11.421875" style="0" customWidth="1"/>
  </cols>
  <sheetData>
    <row r="1" spans="1:5" ht="9" customHeight="1">
      <c r="A1" s="90" t="s">
        <v>57</v>
      </c>
      <c r="B1" s="90"/>
      <c r="C1" s="90"/>
      <c r="D1" s="90"/>
      <c r="E1" s="90"/>
    </row>
    <row r="2" spans="1:5" ht="21" customHeight="1">
      <c r="A2" s="90"/>
      <c r="B2" s="90"/>
      <c r="C2" s="90"/>
      <c r="D2" s="90"/>
      <c r="E2" s="90"/>
    </row>
    <row r="3" spans="1:5" ht="22.5" customHeight="1">
      <c r="A3" s="81" t="s">
        <v>58</v>
      </c>
      <c r="B3" s="81"/>
      <c r="C3" s="81"/>
      <c r="D3" s="81"/>
      <c r="E3" s="81"/>
    </row>
    <row r="4" spans="1:5" s="2" customFormat="1" ht="13.5" customHeight="1">
      <c r="A4" s="82" t="s">
        <v>43</v>
      </c>
      <c r="C4" s="83"/>
      <c r="D4" s="83"/>
      <c r="E4" s="83"/>
    </row>
    <row r="5" spans="1:5" s="72" customFormat="1" ht="25.5" customHeight="1">
      <c r="A5" s="69" t="s">
        <v>41</v>
      </c>
      <c r="B5" s="70" t="s">
        <v>36</v>
      </c>
      <c r="C5" s="69" t="s">
        <v>46</v>
      </c>
      <c r="D5" s="69" t="s">
        <v>31</v>
      </c>
      <c r="E5" s="71"/>
    </row>
    <row r="6" spans="1:5" s="57" customFormat="1" ht="12" customHeight="1">
      <c r="A6" s="41">
        <v>1</v>
      </c>
      <c r="B6" s="42">
        <v>3</v>
      </c>
      <c r="C6" s="42">
        <v>4</v>
      </c>
      <c r="D6" s="42">
        <v>5</v>
      </c>
      <c r="E6" s="56">
        <v>0.06</v>
      </c>
    </row>
    <row r="7" spans="1:5" s="3" customFormat="1" ht="12" customHeight="1">
      <c r="A7" s="84" t="s">
        <v>44</v>
      </c>
      <c r="B7" s="85"/>
      <c r="C7" s="85"/>
      <c r="D7" s="85"/>
      <c r="E7" s="86"/>
    </row>
    <row r="8" spans="1:5" s="10" customFormat="1" ht="14.25" customHeight="1">
      <c r="A8" s="8" t="s">
        <v>45</v>
      </c>
      <c r="B8" s="50">
        <v>16.715</v>
      </c>
      <c r="C8" s="50">
        <v>17.3</v>
      </c>
      <c r="D8" s="58">
        <f>C8-B8</f>
        <v>0.5850000000000009</v>
      </c>
      <c r="E8" s="54"/>
    </row>
    <row r="9" spans="1:5" s="10" customFormat="1" ht="13.5" customHeight="1">
      <c r="A9" s="11"/>
      <c r="B9" s="36"/>
      <c r="C9" s="36"/>
      <c r="D9" s="58"/>
      <c r="E9" s="54"/>
    </row>
    <row r="10" spans="1:5" s="10" customFormat="1" ht="13.5" customHeight="1">
      <c r="A10" s="11" t="s">
        <v>6</v>
      </c>
      <c r="B10" s="36">
        <v>18.094</v>
      </c>
      <c r="C10" s="36">
        <v>17.3</v>
      </c>
      <c r="D10" s="58">
        <f>C10-B10</f>
        <v>-0.7940000000000005</v>
      </c>
      <c r="E10" s="54"/>
    </row>
    <row r="11" spans="1:5" s="10" customFormat="1" ht="13.5" customHeight="1">
      <c r="A11" s="11" t="s">
        <v>47</v>
      </c>
      <c r="B11" s="36">
        <v>17.509</v>
      </c>
      <c r="C11" s="36">
        <v>16.715</v>
      </c>
      <c r="D11" s="58">
        <f>C11-B11</f>
        <v>-0.7940000000000005</v>
      </c>
      <c r="E11" s="54"/>
    </row>
    <row r="12" spans="1:5" s="10" customFormat="1" ht="13.5" customHeight="1">
      <c r="A12" s="11" t="s">
        <v>49</v>
      </c>
      <c r="B12" s="36"/>
      <c r="C12" s="36"/>
      <c r="D12" s="58">
        <f>C12-B12</f>
        <v>0</v>
      </c>
      <c r="E12" s="54"/>
    </row>
    <row r="13" spans="1:5" s="10" customFormat="1" ht="13.5" customHeight="1">
      <c r="A13" s="11" t="s">
        <v>48</v>
      </c>
      <c r="B13" s="36">
        <v>0.585</v>
      </c>
      <c r="C13" s="36">
        <v>0.585</v>
      </c>
      <c r="D13" s="58">
        <f>C13-B13</f>
        <v>0</v>
      </c>
      <c r="E13" s="54"/>
    </row>
    <row r="14" spans="1:5" s="10" customFormat="1" ht="13.5" customHeight="1">
      <c r="A14" s="11" t="s">
        <v>50</v>
      </c>
      <c r="B14" s="36"/>
      <c r="C14" s="36"/>
      <c r="D14" s="58">
        <f>C14-B14</f>
        <v>0</v>
      </c>
      <c r="E14" s="54"/>
    </row>
    <row r="15" spans="1:5" s="10" customFormat="1" ht="15" customHeight="1">
      <c r="A15" s="87" t="s">
        <v>10</v>
      </c>
      <c r="B15" s="88"/>
      <c r="C15" s="88"/>
      <c r="D15" s="88"/>
      <c r="E15" s="89"/>
    </row>
    <row r="16" spans="1:5" s="10" customFormat="1" ht="15.75" customHeight="1">
      <c r="A16" s="13" t="s">
        <v>11</v>
      </c>
      <c r="B16" s="37">
        <f>B17+B19+B21+B22+B23</f>
        <v>0</v>
      </c>
      <c r="C16" s="37">
        <f>C17+C19+C21+C22+C23</f>
        <v>0</v>
      </c>
      <c r="D16" s="37">
        <f>C16-B16</f>
        <v>0</v>
      </c>
      <c r="E16" s="55">
        <f>E17+E19+E21+E22+E23</f>
        <v>0</v>
      </c>
    </row>
    <row r="17" spans="1:5" s="10" customFormat="1" ht="15.75" customHeight="1">
      <c r="A17" s="11" t="s">
        <v>12</v>
      </c>
      <c r="B17" s="53"/>
      <c r="C17" s="58"/>
      <c r="D17" s="59">
        <f>C17-B17</f>
        <v>0</v>
      </c>
      <c r="E17" s="54"/>
    </row>
    <row r="18" spans="1:5" s="10" customFormat="1" ht="15.75" customHeight="1">
      <c r="A18" s="11" t="s">
        <v>13</v>
      </c>
      <c r="B18" s="53"/>
      <c r="C18" s="58"/>
      <c r="D18" s="59"/>
      <c r="E18" s="54"/>
    </row>
    <row r="19" spans="1:5" s="10" customFormat="1" ht="24" customHeight="1">
      <c r="A19" s="11" t="s">
        <v>14</v>
      </c>
      <c r="B19" s="38"/>
      <c r="C19" s="38"/>
      <c r="D19" s="59">
        <f aca="true" t="shared" si="0" ref="D19:D24">C19-B19</f>
        <v>0</v>
      </c>
      <c r="E19" s="54"/>
    </row>
    <row r="20" spans="1:5" s="10" customFormat="1" ht="24" customHeight="1">
      <c r="A20" s="11" t="s">
        <v>30</v>
      </c>
      <c r="B20" s="53"/>
      <c r="C20" s="58"/>
      <c r="D20" s="59">
        <f t="shared" si="0"/>
        <v>0</v>
      </c>
      <c r="E20" s="54"/>
    </row>
    <row r="21" spans="1:5" s="10" customFormat="1" ht="15" customHeight="1">
      <c r="A21" s="11" t="s">
        <v>19</v>
      </c>
      <c r="B21" s="53"/>
      <c r="C21" s="58"/>
      <c r="D21" s="59">
        <f t="shared" si="0"/>
        <v>0</v>
      </c>
      <c r="E21" s="54"/>
    </row>
    <row r="22" spans="1:5" s="10" customFormat="1" ht="15" customHeight="1">
      <c r="A22" s="11" t="s">
        <v>18</v>
      </c>
      <c r="B22" s="38"/>
      <c r="C22" s="38"/>
      <c r="D22" s="59">
        <f t="shared" si="0"/>
        <v>0</v>
      </c>
      <c r="E22" s="54"/>
    </row>
    <row r="23" spans="1:5" s="10" customFormat="1" ht="15" customHeight="1">
      <c r="A23" s="11" t="s">
        <v>15</v>
      </c>
      <c r="B23" s="53"/>
      <c r="C23" s="58"/>
      <c r="D23" s="59">
        <f t="shared" si="0"/>
        <v>0</v>
      </c>
      <c r="E23" s="54"/>
    </row>
    <row r="24" spans="1:5" s="10" customFormat="1" ht="15" customHeight="1">
      <c r="A24" s="13" t="s">
        <v>16</v>
      </c>
      <c r="B24" s="37">
        <f>B25+B26+B27+B28+B29+B30+B31+B32</f>
        <v>0</v>
      </c>
      <c r="C24" s="37">
        <f>C25+C26+C27+C28+C29+C30+C31+C32</f>
        <v>0</v>
      </c>
      <c r="D24" s="37">
        <f t="shared" si="0"/>
        <v>0</v>
      </c>
      <c r="E24" s="54"/>
    </row>
    <row r="25" spans="1:5" s="10" customFormat="1" ht="15" customHeight="1">
      <c r="A25" s="11" t="s">
        <v>12</v>
      </c>
      <c r="B25" s="53"/>
      <c r="C25" s="53"/>
      <c r="D25" s="59"/>
      <c r="E25" s="54"/>
    </row>
    <row r="26" spans="1:5" s="10" customFormat="1" ht="12.75" customHeight="1">
      <c r="A26" s="11" t="s">
        <v>13</v>
      </c>
      <c r="B26" s="53"/>
      <c r="C26" s="53"/>
      <c r="D26" s="59"/>
      <c r="E26" s="54"/>
    </row>
    <row r="27" spans="1:5" s="10" customFormat="1" ht="24" customHeight="1">
      <c r="A27" s="11" t="s">
        <v>14</v>
      </c>
      <c r="B27" s="53"/>
      <c r="C27" s="53"/>
      <c r="D27" s="59">
        <f>C27-B27</f>
        <v>0</v>
      </c>
      <c r="E27" s="54"/>
    </row>
    <row r="28" spans="1:5" s="10" customFormat="1" ht="24.75" customHeight="1">
      <c r="A28" s="11" t="s">
        <v>17</v>
      </c>
      <c r="B28" s="53"/>
      <c r="C28" s="53"/>
      <c r="D28" s="59">
        <f>C28-B28</f>
        <v>0</v>
      </c>
      <c r="E28" s="54"/>
    </row>
    <row r="29" spans="1:5" s="10" customFormat="1" ht="17.25" customHeight="1">
      <c r="A29" s="11" t="s">
        <v>19</v>
      </c>
      <c r="B29" s="53"/>
      <c r="C29" s="53"/>
      <c r="D29" s="59">
        <f>C29-B29</f>
        <v>0</v>
      </c>
      <c r="E29" s="54"/>
    </row>
    <row r="30" spans="1:5" s="10" customFormat="1" ht="15" customHeight="1">
      <c r="A30" s="11" t="s">
        <v>18</v>
      </c>
      <c r="B30" s="53"/>
      <c r="C30" s="53"/>
      <c r="D30" s="59">
        <f>C30-B30</f>
        <v>0</v>
      </c>
      <c r="E30" s="54"/>
    </row>
    <row r="31" spans="1:5" s="10" customFormat="1" ht="13.5" customHeight="1">
      <c r="A31" s="11" t="s">
        <v>15</v>
      </c>
      <c r="B31" s="53"/>
      <c r="C31" s="53"/>
      <c r="D31" s="59">
        <f>C31-B31</f>
        <v>0</v>
      </c>
      <c r="E31" s="54"/>
    </row>
    <row r="32" spans="1:5" s="10" customFormat="1" ht="15" customHeight="1">
      <c r="A32" s="11" t="s">
        <v>20</v>
      </c>
      <c r="B32" s="53"/>
      <c r="C32" s="53"/>
      <c r="D32" s="59"/>
      <c r="E32" s="54"/>
    </row>
    <row r="33" spans="1:5" s="10" customFormat="1" ht="15" customHeight="1">
      <c r="A33" s="13" t="s">
        <v>21</v>
      </c>
      <c r="B33" s="37">
        <f>B34+B36+B38+B39+B40</f>
        <v>675.99</v>
      </c>
      <c r="C33" s="37">
        <f>C34+C36+C38+C39+C40</f>
        <v>552.59</v>
      </c>
      <c r="D33" s="37">
        <f>C33-B33</f>
        <v>-123.39999999999998</v>
      </c>
      <c r="E33" s="54"/>
    </row>
    <row r="34" spans="1:5" s="10" customFormat="1" ht="13.5" customHeight="1">
      <c r="A34" s="11" t="s">
        <v>51</v>
      </c>
      <c r="B34" s="53">
        <v>167.6</v>
      </c>
      <c r="C34" s="53">
        <v>112.88</v>
      </c>
      <c r="D34" s="59">
        <f>C34-B34</f>
        <v>-54.72</v>
      </c>
      <c r="E34" s="54"/>
    </row>
    <row r="35" spans="1:5" s="10" customFormat="1" ht="13.5" customHeight="1">
      <c r="A35" s="11" t="s">
        <v>13</v>
      </c>
      <c r="B35" s="53"/>
      <c r="C35" s="53"/>
      <c r="D35" s="59"/>
      <c r="E35" s="54"/>
    </row>
    <row r="36" spans="1:5" s="10" customFormat="1" ht="22.5" customHeight="1">
      <c r="A36" s="11" t="s">
        <v>14</v>
      </c>
      <c r="B36" s="53">
        <v>28.14</v>
      </c>
      <c r="C36" s="53">
        <v>13.8</v>
      </c>
      <c r="D36" s="59">
        <f>C36-B36</f>
        <v>-14.34</v>
      </c>
      <c r="E36" s="54"/>
    </row>
    <row r="37" spans="1:5" s="10" customFormat="1" ht="24.75" customHeight="1">
      <c r="A37" s="11" t="s">
        <v>17</v>
      </c>
      <c r="B37" s="53"/>
      <c r="C37" s="53"/>
      <c r="D37" s="59"/>
      <c r="E37" s="54"/>
    </row>
    <row r="38" spans="1:5" s="10" customFormat="1" ht="15" customHeight="1">
      <c r="A38" s="11" t="s">
        <v>19</v>
      </c>
      <c r="B38" s="53">
        <v>187.04</v>
      </c>
      <c r="C38" s="53">
        <v>155.87</v>
      </c>
      <c r="D38" s="59">
        <f>C38-B38</f>
        <v>-31.169999999999987</v>
      </c>
      <c r="E38" s="54"/>
    </row>
    <row r="39" spans="1:5" s="10" customFormat="1" ht="15" customHeight="1">
      <c r="A39" s="11" t="s">
        <v>18</v>
      </c>
      <c r="B39" s="38">
        <v>56.49</v>
      </c>
      <c r="C39" s="53">
        <v>47.07</v>
      </c>
      <c r="D39" s="59">
        <f>C39-B39</f>
        <v>-9.420000000000002</v>
      </c>
      <c r="E39" s="54"/>
    </row>
    <row r="40" spans="1:5" s="10" customFormat="1" ht="15" customHeight="1">
      <c r="A40" s="11" t="s">
        <v>15</v>
      </c>
      <c r="B40" s="53">
        <v>236.72</v>
      </c>
      <c r="C40" s="53">
        <v>222.97</v>
      </c>
      <c r="D40" s="59">
        <f>C40-B40</f>
        <v>-13.75</v>
      </c>
      <c r="E40" s="54"/>
    </row>
    <row r="41" spans="1:5" s="10" customFormat="1" ht="15" customHeight="1">
      <c r="A41" s="11" t="s">
        <v>22</v>
      </c>
      <c r="B41" s="53"/>
      <c r="C41" s="53"/>
      <c r="D41" s="59"/>
      <c r="E41" s="54"/>
    </row>
    <row r="42" spans="1:5" s="10" customFormat="1" ht="15" customHeight="1">
      <c r="A42" s="11" t="s">
        <v>23</v>
      </c>
      <c r="B42" s="53"/>
      <c r="C42" s="53"/>
      <c r="D42" s="59"/>
      <c r="E42" s="54"/>
    </row>
    <row r="43" spans="1:5" s="10" customFormat="1" ht="15" customHeight="1">
      <c r="A43" s="11" t="s">
        <v>24</v>
      </c>
      <c r="B43" s="53"/>
      <c r="C43" s="53"/>
      <c r="D43" s="59"/>
      <c r="E43" s="54"/>
    </row>
    <row r="44" spans="1:5" s="10" customFormat="1" ht="15" customHeight="1">
      <c r="A44" s="13" t="s">
        <v>56</v>
      </c>
      <c r="B44" s="37">
        <f>B45+B46+B47</f>
        <v>47.97</v>
      </c>
      <c r="C44" s="37">
        <f>C45+C46+C47</f>
        <v>122.06</v>
      </c>
      <c r="D44" s="37">
        <f>C44-B44</f>
        <v>74.09</v>
      </c>
      <c r="E44" s="54"/>
    </row>
    <row r="45" spans="1:5" s="10" customFormat="1" ht="14.25" customHeight="1">
      <c r="A45" s="11" t="s">
        <v>26</v>
      </c>
      <c r="B45" s="53"/>
      <c r="C45" s="53"/>
      <c r="D45" s="53"/>
      <c r="E45" s="54"/>
    </row>
    <row r="46" spans="1:5" s="10" customFormat="1" ht="14.25" customHeight="1">
      <c r="A46" s="11" t="s">
        <v>27</v>
      </c>
      <c r="B46" s="53"/>
      <c r="C46" s="53"/>
      <c r="D46" s="53"/>
      <c r="E46" s="54"/>
    </row>
    <row r="47" spans="1:5" s="10" customFormat="1" ht="14.25" customHeight="1">
      <c r="A47" s="18" t="s">
        <v>28</v>
      </c>
      <c r="B47" s="38">
        <v>47.97</v>
      </c>
      <c r="C47" s="38">
        <v>122.06</v>
      </c>
      <c r="D47" s="58">
        <f aca="true" t="shared" si="1" ref="D47:D54">C47-B47</f>
        <v>74.09</v>
      </c>
      <c r="E47" s="54"/>
    </row>
    <row r="48" spans="1:5" s="10" customFormat="1" ht="14.25" customHeight="1">
      <c r="A48" s="19" t="s">
        <v>32</v>
      </c>
      <c r="B48" s="51">
        <f>B44+B33+B24+B16</f>
        <v>723.96</v>
      </c>
      <c r="C48" s="51">
        <f>C44+C33+C24+C16</f>
        <v>674.6500000000001</v>
      </c>
      <c r="D48" s="58">
        <f t="shared" si="1"/>
        <v>-49.309999999999945</v>
      </c>
      <c r="E48" s="54"/>
    </row>
    <row r="49" spans="1:5" s="10" customFormat="1" ht="14.25" customHeight="1">
      <c r="A49" s="11" t="s">
        <v>35</v>
      </c>
      <c r="B49" s="38">
        <v>60.88</v>
      </c>
      <c r="C49" s="38">
        <v>23.69</v>
      </c>
      <c r="D49" s="58">
        <f t="shared" si="1"/>
        <v>-37.19</v>
      </c>
      <c r="E49" s="54"/>
    </row>
    <row r="50" spans="1:5" s="10" customFormat="1" ht="14.25" customHeight="1">
      <c r="A50" s="11" t="s">
        <v>52</v>
      </c>
      <c r="B50" s="38">
        <v>43.44</v>
      </c>
      <c r="C50" s="38">
        <v>43.06</v>
      </c>
      <c r="D50" s="58">
        <f t="shared" si="1"/>
        <v>-0.37999999999999545</v>
      </c>
      <c r="E50" s="54"/>
    </row>
    <row r="51" spans="1:5" s="10" customFormat="1" ht="14.25" customHeight="1">
      <c r="A51" s="19" t="s">
        <v>33</v>
      </c>
      <c r="B51" s="51">
        <f>B48+B49+B50</f>
        <v>828.28</v>
      </c>
      <c r="C51" s="51">
        <f>C48+C49+C50</f>
        <v>741.4000000000001</v>
      </c>
      <c r="D51" s="58">
        <f t="shared" si="1"/>
        <v>-86.87999999999988</v>
      </c>
      <c r="E51" s="54"/>
    </row>
    <row r="52" spans="1:5" s="10" customFormat="1" ht="14.25" customHeight="1">
      <c r="A52" s="19" t="s">
        <v>53</v>
      </c>
      <c r="B52" s="38">
        <v>82.83</v>
      </c>
      <c r="C52" s="38">
        <v>37.07</v>
      </c>
      <c r="D52" s="58">
        <f t="shared" si="1"/>
        <v>-45.76</v>
      </c>
      <c r="E52" s="54"/>
    </row>
    <row r="53" spans="1:5" s="10" customFormat="1" ht="14.25" customHeight="1">
      <c r="A53" s="19" t="s">
        <v>54</v>
      </c>
      <c r="B53" s="51">
        <f>B51+B52</f>
        <v>911.11</v>
      </c>
      <c r="C53" s="51">
        <f>C51+C52</f>
        <v>778.4700000000001</v>
      </c>
      <c r="D53" s="58">
        <f t="shared" si="1"/>
        <v>-132.63999999999987</v>
      </c>
      <c r="E53" s="54"/>
    </row>
    <row r="54" spans="1:5" s="10" customFormat="1" ht="24.75" customHeight="1">
      <c r="A54" s="60" t="s">
        <v>59</v>
      </c>
      <c r="B54" s="52">
        <f>B53/B8</f>
        <v>54.508525276697576</v>
      </c>
      <c r="C54" s="52">
        <f>C53/C8</f>
        <v>44.998265895953764</v>
      </c>
      <c r="D54" s="68">
        <f t="shared" si="1"/>
        <v>-9.510259380743811</v>
      </c>
      <c r="E54" s="73"/>
    </row>
    <row r="55" spans="1:5" s="10" customFormat="1" ht="24.75" customHeight="1">
      <c r="A55" s="60" t="s">
        <v>60</v>
      </c>
      <c r="B55" s="22"/>
      <c r="C55" s="97" t="s">
        <v>63</v>
      </c>
      <c r="D55" s="68"/>
      <c r="E55" s="73"/>
    </row>
    <row r="56" spans="1:5" s="10" customFormat="1" ht="24.75" customHeight="1">
      <c r="A56" s="60" t="s">
        <v>61</v>
      </c>
      <c r="B56" s="22"/>
      <c r="C56" s="97" t="s">
        <v>62</v>
      </c>
      <c r="D56" s="68"/>
      <c r="E56" s="73"/>
    </row>
    <row r="57" spans="1:5" s="10" customFormat="1" ht="24.75" customHeight="1">
      <c r="A57" s="60" t="s">
        <v>65</v>
      </c>
      <c r="B57" s="22"/>
      <c r="C57" s="22">
        <v>48.45</v>
      </c>
      <c r="D57" s="68"/>
      <c r="E57" s="73"/>
    </row>
    <row r="58" spans="1:5" s="10" customFormat="1" ht="22.5" customHeight="1">
      <c r="A58" s="60" t="s">
        <v>64</v>
      </c>
      <c r="B58" s="22"/>
      <c r="C58" s="22">
        <v>50.35</v>
      </c>
      <c r="D58" s="68"/>
      <c r="E58" s="73"/>
    </row>
    <row r="59" s="3" customFormat="1" ht="22.5" customHeight="1">
      <c r="A59" s="61" t="s">
        <v>55</v>
      </c>
    </row>
    <row r="60" s="3" customFormat="1" ht="16.5" customHeight="1">
      <c r="A60" s="62"/>
    </row>
    <row r="61" s="3" customFormat="1" ht="19.5" customHeight="1">
      <c r="A61" s="63"/>
    </row>
    <row r="62" s="3" customFormat="1" ht="12.75">
      <c r="A62" s="61"/>
    </row>
    <row r="63" s="3" customFormat="1" ht="13.5" customHeight="1">
      <c r="A63" s="62"/>
    </row>
    <row r="64" s="3" customFormat="1" ht="15.75" customHeight="1">
      <c r="A64" s="80"/>
    </row>
    <row r="65" s="3" customFormat="1" ht="20.25" customHeight="1">
      <c r="A65" s="80"/>
    </row>
    <row r="66" s="3" customFormat="1" ht="24.75" customHeight="1">
      <c r="A66" s="80"/>
    </row>
    <row r="67" s="3" customFormat="1" ht="12.75">
      <c r="A67" s="61"/>
    </row>
    <row r="68" s="3" customFormat="1" ht="22.5" customHeight="1">
      <c r="A68" s="62"/>
    </row>
    <row r="69" s="3" customFormat="1" ht="16.5" customHeight="1">
      <c r="A69" s="80"/>
    </row>
    <row r="70" s="2" customFormat="1" ht="12.75">
      <c r="A70" s="61"/>
    </row>
    <row r="71" s="2" customFormat="1" ht="12.75">
      <c r="A71" s="61"/>
    </row>
    <row r="72" s="2" customFormat="1" ht="12.75">
      <c r="A72" s="61"/>
    </row>
    <row r="73" s="2" customFormat="1" ht="12.75">
      <c r="A73" s="61"/>
    </row>
    <row r="74" s="2" customFormat="1" ht="12.75">
      <c r="A74" s="61"/>
    </row>
    <row r="75" s="2" customFormat="1" ht="12.75">
      <c r="A75" s="61"/>
    </row>
    <row r="76" s="2" customFormat="1" ht="12.75">
      <c r="A76" s="61"/>
    </row>
    <row r="77" s="2" customFormat="1" ht="12.75">
      <c r="A77" s="61"/>
    </row>
    <row r="78" s="2" customFormat="1" ht="12.75">
      <c r="A78" s="61"/>
    </row>
    <row r="79" s="2" customFormat="1" ht="16.5">
      <c r="A79" s="79"/>
    </row>
    <row r="80" s="2" customFormat="1" ht="36" customHeight="1">
      <c r="A80" s="4"/>
    </row>
    <row r="81" s="2" customFormat="1" ht="15" customHeight="1">
      <c r="A81" s="64"/>
    </row>
    <row r="82" s="2" customFormat="1" ht="12.75">
      <c r="A82" s="65"/>
    </row>
    <row r="83" s="2" customFormat="1" ht="16.5">
      <c r="A83" s="6"/>
    </row>
    <row r="84" s="2" customFormat="1" ht="12.75">
      <c r="A84" s="66"/>
    </row>
    <row r="85" s="5" customFormat="1" ht="16.5">
      <c r="A85" s="74"/>
    </row>
    <row r="86" s="5" customFormat="1" ht="16.5">
      <c r="A86" s="74"/>
    </row>
    <row r="87" s="5" customFormat="1" ht="16.5">
      <c r="A87" s="74"/>
    </row>
    <row r="88" s="5" customFormat="1" ht="16.5">
      <c r="A88" s="74"/>
    </row>
    <row r="89" s="2" customFormat="1" ht="16.5">
      <c r="A89" s="75"/>
    </row>
    <row r="90" s="2" customFormat="1" ht="16.5">
      <c r="A90" s="78"/>
    </row>
    <row r="91" s="2" customFormat="1" ht="12.75" customHeight="1">
      <c r="A91" s="75"/>
    </row>
    <row r="92" s="2" customFormat="1" ht="13.5" customHeight="1">
      <c r="A92" s="75"/>
    </row>
    <row r="93" s="2" customFormat="1" ht="14.25" customHeight="1">
      <c r="A93" s="74"/>
    </row>
    <row r="94" s="2" customFormat="1" ht="14.25" customHeight="1">
      <c r="A94" s="75"/>
    </row>
    <row r="95" s="2" customFormat="1" ht="13.5" customHeight="1">
      <c r="A95" s="75"/>
    </row>
    <row r="96" s="2" customFormat="1" ht="16.5">
      <c r="A96" s="6"/>
    </row>
    <row r="97" s="2" customFormat="1" ht="16.5">
      <c r="A97" s="75"/>
    </row>
    <row r="98" s="2" customFormat="1" ht="16.5">
      <c r="A98" s="74"/>
    </row>
    <row r="99" s="2" customFormat="1" ht="16.5">
      <c r="A99" s="76"/>
    </row>
    <row r="100" s="2" customFormat="1" ht="16.5">
      <c r="A100" s="77"/>
    </row>
    <row r="101" s="2" customFormat="1" ht="16.5">
      <c r="A101" s="6"/>
    </row>
    <row r="102" s="2" customFormat="1" ht="16.5">
      <c r="A102" s="75"/>
    </row>
    <row r="103" s="2" customFormat="1" ht="16.5">
      <c r="A103" s="74"/>
    </row>
    <row r="104" s="2" customFormat="1" ht="12.75">
      <c r="A104" s="1"/>
    </row>
    <row r="105" s="2" customFormat="1" ht="12.75">
      <c r="A105" s="1"/>
    </row>
    <row r="106" s="2" customFormat="1" ht="12.75">
      <c r="A106" s="1"/>
    </row>
    <row r="107" s="2" customFormat="1" ht="12.75">
      <c r="A107" s="1"/>
    </row>
    <row r="108" s="2" customFormat="1" ht="12.75">
      <c r="A108" s="1"/>
    </row>
    <row r="109" s="2" customFormat="1" ht="12.75">
      <c r="A109" s="67"/>
    </row>
    <row r="110" s="2" customFormat="1" ht="12.75">
      <c r="A110" s="61"/>
    </row>
    <row r="111" s="2" customFormat="1" ht="12.75">
      <c r="A111" s="61"/>
    </row>
    <row r="112" s="2" customFormat="1" ht="12.75">
      <c r="A112" s="61"/>
    </row>
    <row r="113" s="2" customFormat="1" ht="12.75">
      <c r="A113" s="61"/>
    </row>
    <row r="114" s="2" customFormat="1" ht="12.75">
      <c r="A114" s="61"/>
    </row>
    <row r="115" s="2" customFormat="1" ht="12.75">
      <c r="A115" s="61"/>
    </row>
    <row r="116" s="2" customFormat="1" ht="12.75">
      <c r="A116" s="61"/>
    </row>
    <row r="117" s="2" customFormat="1" ht="12.75">
      <c r="A117" s="61"/>
    </row>
    <row r="118" s="2" customFormat="1" ht="12.75">
      <c r="A118" s="61"/>
    </row>
    <row r="119" s="2" customFormat="1" ht="12.75">
      <c r="A119" s="61"/>
    </row>
    <row r="120" s="2" customFormat="1" ht="12.75">
      <c r="A120" s="6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</sheetData>
  <sheetProtection/>
  <mergeCells count="4">
    <mergeCell ref="C4:E4"/>
    <mergeCell ref="A7:E7"/>
    <mergeCell ref="A15:E15"/>
    <mergeCell ref="A1:E2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scale="95" r:id="rId1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zoomScalePageLayoutView="0" workbookViewId="0" topLeftCell="A34">
      <selection activeCell="D51" sqref="D51"/>
    </sheetView>
  </sheetViews>
  <sheetFormatPr defaultColWidth="9.140625" defaultRowHeight="12.75"/>
  <cols>
    <col min="1" max="1" width="46.7109375" style="0" customWidth="1"/>
    <col min="2" max="2" width="10.7109375" style="0" customWidth="1"/>
    <col min="3" max="3" width="10.28125" style="32" customWidth="1"/>
    <col min="4" max="4" width="9.421875" style="1" customWidth="1"/>
    <col min="5" max="5" width="8.28125" style="1" customWidth="1"/>
    <col min="6" max="6" width="8.28125" style="44" customWidth="1"/>
  </cols>
  <sheetData>
    <row r="1" spans="1:6" ht="12.75" customHeight="1">
      <c r="A1" s="95" t="s">
        <v>40</v>
      </c>
      <c r="B1" s="95"/>
      <c r="C1" s="95"/>
      <c r="D1" s="95"/>
      <c r="E1" s="95"/>
      <c r="F1" s="95"/>
    </row>
    <row r="2" spans="1:6" ht="18.75" customHeight="1">
      <c r="A2" s="95"/>
      <c r="B2" s="95"/>
      <c r="C2" s="95"/>
      <c r="D2" s="95"/>
      <c r="E2" s="95"/>
      <c r="F2" s="95"/>
    </row>
    <row r="3" spans="1:6" ht="13.5">
      <c r="A3" s="96" t="s">
        <v>42</v>
      </c>
      <c r="B3" s="96"/>
      <c r="C3" s="96"/>
      <c r="D3" s="96"/>
      <c r="E3" s="96"/>
      <c r="F3" s="96"/>
    </row>
    <row r="4" spans="1:6" s="27" customFormat="1" ht="50.25" customHeight="1">
      <c r="A4" s="26">
        <v>3</v>
      </c>
      <c r="B4" s="26" t="s">
        <v>39</v>
      </c>
      <c r="C4" s="29" t="s">
        <v>36</v>
      </c>
      <c r="D4" s="26" t="s">
        <v>38</v>
      </c>
      <c r="E4" s="33" t="s">
        <v>31</v>
      </c>
      <c r="F4" s="45" t="s">
        <v>37</v>
      </c>
    </row>
    <row r="5" spans="1:6" s="43" customFormat="1" ht="12.75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6">
        <v>6</v>
      </c>
    </row>
    <row r="6" spans="1:6" s="27" customFormat="1" ht="12.75">
      <c r="A6" s="91" t="s">
        <v>9</v>
      </c>
      <c r="B6" s="92"/>
      <c r="C6" s="92"/>
      <c r="D6" s="92"/>
      <c r="E6" s="92"/>
      <c r="F6" s="45"/>
    </row>
    <row r="7" spans="1:6" s="27" customFormat="1" ht="13.5" customHeight="1">
      <c r="A7" s="8" t="s">
        <v>0</v>
      </c>
      <c r="B7" s="9">
        <v>62.758</v>
      </c>
      <c r="C7" s="9">
        <v>62.758</v>
      </c>
      <c r="D7" s="9">
        <f>B7</f>
        <v>62.758</v>
      </c>
      <c r="E7" s="34">
        <f>D7-C7</f>
        <v>0</v>
      </c>
      <c r="F7" s="49">
        <f>D7/B7</f>
        <v>1</v>
      </c>
    </row>
    <row r="8" spans="1:6" s="27" customFormat="1" ht="13.5" customHeight="1">
      <c r="A8" s="11" t="s">
        <v>1</v>
      </c>
      <c r="B8" s="12">
        <v>0</v>
      </c>
      <c r="C8" s="12">
        <v>0</v>
      </c>
      <c r="D8" s="9">
        <f aca="true" t="shared" si="0" ref="D8:D15">B8</f>
        <v>0</v>
      </c>
      <c r="E8" s="34">
        <f aca="true" t="shared" si="1" ref="E8:E15">D8-C8</f>
        <v>0</v>
      </c>
      <c r="F8" s="49"/>
    </row>
    <row r="9" spans="1:6" s="27" customFormat="1" ht="13.5" customHeight="1">
      <c r="A9" s="11" t="s">
        <v>2</v>
      </c>
      <c r="B9" s="12">
        <v>0</v>
      </c>
      <c r="C9" s="12">
        <v>0</v>
      </c>
      <c r="D9" s="9">
        <f t="shared" si="0"/>
        <v>0</v>
      </c>
      <c r="E9" s="34">
        <f t="shared" si="1"/>
        <v>0</v>
      </c>
      <c r="F9" s="49"/>
    </row>
    <row r="10" spans="1:6" s="27" customFormat="1" ht="13.5" customHeight="1">
      <c r="A10" s="11" t="s">
        <v>3</v>
      </c>
      <c r="B10" s="12">
        <v>0</v>
      </c>
      <c r="C10" s="12">
        <v>0</v>
      </c>
      <c r="D10" s="9">
        <f t="shared" si="0"/>
        <v>0</v>
      </c>
      <c r="E10" s="34">
        <f t="shared" si="1"/>
        <v>0</v>
      </c>
      <c r="F10" s="49"/>
    </row>
    <row r="11" spans="1:6" s="27" customFormat="1" ht="13.5" customHeight="1">
      <c r="A11" s="11" t="s">
        <v>4</v>
      </c>
      <c r="B11" s="12">
        <v>56.482</v>
      </c>
      <c r="C11" s="12">
        <v>56.482</v>
      </c>
      <c r="D11" s="9">
        <f t="shared" si="0"/>
        <v>56.482</v>
      </c>
      <c r="E11" s="34">
        <f t="shared" si="1"/>
        <v>0</v>
      </c>
      <c r="F11" s="49">
        <f>D11/B11</f>
        <v>1</v>
      </c>
    </row>
    <row r="12" spans="1:6" s="27" customFormat="1" ht="13.5" customHeight="1">
      <c r="A12" s="11" t="s">
        <v>5</v>
      </c>
      <c r="B12" s="12">
        <v>6.2516</v>
      </c>
      <c r="C12" s="12">
        <v>6.2516</v>
      </c>
      <c r="D12" s="9">
        <f t="shared" si="0"/>
        <v>6.2516</v>
      </c>
      <c r="E12" s="34">
        <f t="shared" si="1"/>
        <v>0</v>
      </c>
      <c r="F12" s="49">
        <f>D12/B12</f>
        <v>1</v>
      </c>
    </row>
    <row r="13" spans="1:6" s="27" customFormat="1" ht="13.5" customHeight="1">
      <c r="A13" s="11" t="s">
        <v>6</v>
      </c>
      <c r="B13" s="12">
        <v>56.482</v>
      </c>
      <c r="C13" s="12">
        <v>56.482</v>
      </c>
      <c r="D13" s="9">
        <f t="shared" si="0"/>
        <v>56.482</v>
      </c>
      <c r="E13" s="34">
        <f t="shared" si="1"/>
        <v>0</v>
      </c>
      <c r="F13" s="49">
        <f>D13/B13</f>
        <v>1</v>
      </c>
    </row>
    <row r="14" spans="1:6" s="27" customFormat="1" ht="13.5" customHeight="1">
      <c r="A14" s="11" t="s">
        <v>7</v>
      </c>
      <c r="B14" s="12">
        <v>47.499</v>
      </c>
      <c r="C14" s="12">
        <v>47.499</v>
      </c>
      <c r="D14" s="9">
        <f t="shared" si="0"/>
        <v>47.499</v>
      </c>
      <c r="E14" s="34">
        <f t="shared" si="1"/>
        <v>0</v>
      </c>
      <c r="F14" s="49">
        <f>D14/B14</f>
        <v>1</v>
      </c>
    </row>
    <row r="15" spans="1:6" s="27" customFormat="1" ht="13.5" customHeight="1">
      <c r="A15" s="11" t="s">
        <v>8</v>
      </c>
      <c r="B15" s="12">
        <v>0</v>
      </c>
      <c r="C15" s="12">
        <v>0</v>
      </c>
      <c r="D15" s="9">
        <f t="shared" si="0"/>
        <v>0</v>
      </c>
      <c r="E15" s="34">
        <f t="shared" si="1"/>
        <v>0</v>
      </c>
      <c r="F15" s="49"/>
    </row>
    <row r="16" spans="1:6" s="27" customFormat="1" ht="13.5" customHeight="1">
      <c r="A16" s="93" t="s">
        <v>10</v>
      </c>
      <c r="B16" s="94"/>
      <c r="C16" s="94"/>
      <c r="D16" s="94"/>
      <c r="E16" s="94"/>
      <c r="F16" s="49"/>
    </row>
    <row r="17" spans="1:6" s="27" customFormat="1" ht="13.5" customHeight="1">
      <c r="A17" s="13" t="s">
        <v>11</v>
      </c>
      <c r="B17" s="16">
        <f>B18+B19+B20+B22+B23+B24</f>
        <v>308.06452</v>
      </c>
      <c r="C17" s="16">
        <f>C18+C19+C20+C22+C23+C24</f>
        <v>350.9474</v>
      </c>
      <c r="D17" s="16">
        <f>D18+D19+D20+D22+D23+D24</f>
        <v>331.169359</v>
      </c>
      <c r="E17" s="35">
        <f>D17-C17</f>
        <v>-19.77804100000003</v>
      </c>
      <c r="F17" s="49">
        <f>D17/B17</f>
        <v>1.075</v>
      </c>
    </row>
    <row r="18" spans="1:6" s="27" customFormat="1" ht="13.5" customHeight="1">
      <c r="A18" s="11" t="s">
        <v>12</v>
      </c>
      <c r="B18" s="14">
        <v>69.81</v>
      </c>
      <c r="C18" s="14">
        <v>94.8</v>
      </c>
      <c r="D18" s="14">
        <f>B18*1.075</f>
        <v>75.04575</v>
      </c>
      <c r="E18" s="48">
        <f aca="true" t="shared" si="2" ref="E18:E52">D18-C18</f>
        <v>-19.75425</v>
      </c>
      <c r="F18" s="49">
        <f>D18/B18</f>
        <v>1.075</v>
      </c>
    </row>
    <row r="19" spans="1:6" s="27" customFormat="1" ht="13.5" customHeight="1">
      <c r="A19" s="11" t="s">
        <v>13</v>
      </c>
      <c r="B19" s="14">
        <v>0</v>
      </c>
      <c r="C19" s="14"/>
      <c r="D19" s="14">
        <f aca="true" t="shared" si="3" ref="D19:D24">B19*1.075</f>
        <v>0</v>
      </c>
      <c r="E19" s="48">
        <f t="shared" si="2"/>
        <v>0</v>
      </c>
      <c r="F19" s="49"/>
    </row>
    <row r="20" spans="1:6" s="27" customFormat="1" ht="25.5" customHeight="1">
      <c r="A20" s="11" t="s">
        <v>14</v>
      </c>
      <c r="B20" s="14">
        <f>B21</f>
        <v>78.89</v>
      </c>
      <c r="C20" s="14">
        <f>C21</f>
        <v>84.8</v>
      </c>
      <c r="D20" s="14">
        <f t="shared" si="3"/>
        <v>84.80675</v>
      </c>
      <c r="E20" s="48">
        <f t="shared" si="2"/>
        <v>0.006749999999996703</v>
      </c>
      <c r="F20" s="49">
        <f>D20/B20</f>
        <v>1.075</v>
      </c>
    </row>
    <row r="21" spans="1:6" s="27" customFormat="1" ht="24" customHeight="1">
      <c r="A21" s="11" t="s">
        <v>30</v>
      </c>
      <c r="B21" s="15">
        <v>78.89</v>
      </c>
      <c r="C21" s="15">
        <v>84.8</v>
      </c>
      <c r="D21" s="14">
        <f t="shared" si="3"/>
        <v>84.80675</v>
      </c>
      <c r="E21" s="48">
        <f t="shared" si="2"/>
        <v>0.006749999999996703</v>
      </c>
      <c r="F21" s="49">
        <f>D21/B21</f>
        <v>1.075</v>
      </c>
    </row>
    <row r="22" spans="1:6" s="27" customFormat="1" ht="13.5" customHeight="1">
      <c r="A22" s="11" t="s">
        <v>19</v>
      </c>
      <c r="B22" s="14">
        <v>88.06</v>
      </c>
      <c r="C22" s="14">
        <v>94.7</v>
      </c>
      <c r="D22" s="14">
        <f t="shared" si="3"/>
        <v>94.6645</v>
      </c>
      <c r="E22" s="48">
        <f t="shared" si="2"/>
        <v>-0.03549999999999898</v>
      </c>
      <c r="F22" s="49">
        <f>D22/B22</f>
        <v>1.075</v>
      </c>
    </row>
    <row r="23" spans="1:6" s="27" customFormat="1" ht="13.5" customHeight="1">
      <c r="A23" s="11" t="s">
        <v>18</v>
      </c>
      <c r="B23" s="14">
        <f>B22*14.2%</f>
        <v>12.50452</v>
      </c>
      <c r="C23" s="14">
        <f>C22*14.2%</f>
        <v>13.4474</v>
      </c>
      <c r="D23" s="14">
        <f t="shared" si="3"/>
        <v>13.442358999999998</v>
      </c>
      <c r="E23" s="48">
        <f t="shared" si="2"/>
        <v>-0.005041000000002072</v>
      </c>
      <c r="F23" s="49">
        <f>D23/B23</f>
        <v>1.075</v>
      </c>
    </row>
    <row r="24" spans="1:6" s="27" customFormat="1" ht="13.5" customHeight="1">
      <c r="A24" s="11" t="s">
        <v>15</v>
      </c>
      <c r="B24" s="28">
        <v>58.8</v>
      </c>
      <c r="C24" s="28">
        <v>63.2</v>
      </c>
      <c r="D24" s="14">
        <f t="shared" si="3"/>
        <v>63.209999999999994</v>
      </c>
      <c r="E24" s="48">
        <f t="shared" si="2"/>
        <v>0.009999999999990905</v>
      </c>
      <c r="F24" s="49">
        <f>D24/B24</f>
        <v>1.075</v>
      </c>
    </row>
    <row r="25" spans="1:6" s="27" customFormat="1" ht="13.5" customHeight="1">
      <c r="A25" s="13" t="s">
        <v>16</v>
      </c>
      <c r="B25" s="16">
        <f>B26+B27+B28+B29+B30+B31+B32+B33</f>
        <v>0</v>
      </c>
      <c r="C25" s="16">
        <f>C26+C27+C28+C29+C30+C31+C32+C33</f>
        <v>0</v>
      </c>
      <c r="D25" s="16">
        <f>D26+D27+D28+D29+D30+D31+D32+D33</f>
        <v>0</v>
      </c>
      <c r="E25" s="35">
        <f t="shared" si="2"/>
        <v>0</v>
      </c>
      <c r="F25" s="49"/>
    </row>
    <row r="26" spans="1:6" s="27" customFormat="1" ht="13.5" customHeight="1">
      <c r="A26" s="11" t="s">
        <v>12</v>
      </c>
      <c r="B26" s="17">
        <v>0</v>
      </c>
      <c r="C26" s="17"/>
      <c r="D26" s="17"/>
      <c r="E26" s="48">
        <f t="shared" si="2"/>
        <v>0</v>
      </c>
      <c r="F26" s="49"/>
    </row>
    <row r="27" spans="1:6" s="27" customFormat="1" ht="13.5" customHeight="1">
      <c r="A27" s="11" t="s">
        <v>13</v>
      </c>
      <c r="B27" s="17">
        <v>0</v>
      </c>
      <c r="C27" s="17"/>
      <c r="D27" s="17"/>
      <c r="E27" s="48">
        <f t="shared" si="2"/>
        <v>0</v>
      </c>
      <c r="F27" s="49"/>
    </row>
    <row r="28" spans="1:6" s="27" customFormat="1" ht="24" customHeight="1">
      <c r="A28" s="11" t="s">
        <v>14</v>
      </c>
      <c r="B28" s="17">
        <v>0</v>
      </c>
      <c r="C28" s="17"/>
      <c r="D28" s="17"/>
      <c r="E28" s="48">
        <f t="shared" si="2"/>
        <v>0</v>
      </c>
      <c r="F28" s="49"/>
    </row>
    <row r="29" spans="1:6" s="27" customFormat="1" ht="26.25" customHeight="1">
      <c r="A29" s="11" t="s">
        <v>17</v>
      </c>
      <c r="B29" s="17">
        <v>0</v>
      </c>
      <c r="C29" s="17"/>
      <c r="D29" s="17"/>
      <c r="E29" s="48">
        <f t="shared" si="2"/>
        <v>0</v>
      </c>
      <c r="F29" s="49"/>
    </row>
    <row r="30" spans="1:6" s="27" customFormat="1" ht="13.5" customHeight="1">
      <c r="A30" s="11" t="s">
        <v>19</v>
      </c>
      <c r="B30" s="17">
        <v>0</v>
      </c>
      <c r="C30" s="17"/>
      <c r="D30" s="17"/>
      <c r="E30" s="48">
        <f t="shared" si="2"/>
        <v>0</v>
      </c>
      <c r="F30" s="49"/>
    </row>
    <row r="31" spans="1:6" s="27" customFormat="1" ht="13.5" customHeight="1">
      <c r="A31" s="11" t="s">
        <v>18</v>
      </c>
      <c r="B31" s="17">
        <v>0</v>
      </c>
      <c r="C31" s="17"/>
      <c r="D31" s="17"/>
      <c r="E31" s="48">
        <f t="shared" si="2"/>
        <v>0</v>
      </c>
      <c r="F31" s="49"/>
    </row>
    <row r="32" spans="1:6" s="27" customFormat="1" ht="13.5" customHeight="1">
      <c r="A32" s="11" t="s">
        <v>15</v>
      </c>
      <c r="B32" s="17">
        <v>0</v>
      </c>
      <c r="C32" s="17"/>
      <c r="D32" s="17"/>
      <c r="E32" s="48">
        <f t="shared" si="2"/>
        <v>0</v>
      </c>
      <c r="F32" s="49"/>
    </row>
    <row r="33" spans="1:6" s="27" customFormat="1" ht="13.5" customHeight="1">
      <c r="A33" s="11" t="s">
        <v>20</v>
      </c>
      <c r="B33" s="17">
        <v>0</v>
      </c>
      <c r="C33" s="17"/>
      <c r="D33" s="17"/>
      <c r="E33" s="48">
        <f t="shared" si="2"/>
        <v>0</v>
      </c>
      <c r="F33" s="49"/>
    </row>
    <row r="34" spans="1:6" s="27" customFormat="1" ht="13.5" customHeight="1">
      <c r="A34" s="13" t="s">
        <v>21</v>
      </c>
      <c r="B34" s="16">
        <f>B35+B36+B37+B38+B39+B40+B41+B42+B43+B44</f>
        <v>0</v>
      </c>
      <c r="C34" s="16">
        <f>C35+C36+C37+C38+C39+C40+C41+C42+C43+C44</f>
        <v>0</v>
      </c>
      <c r="D34" s="16">
        <f>D35+D36+D37+D38+D39+D40+D41+D42+D43+D44</f>
        <v>0</v>
      </c>
      <c r="E34" s="35">
        <f t="shared" si="2"/>
        <v>0</v>
      </c>
      <c r="F34" s="49"/>
    </row>
    <row r="35" spans="1:6" s="27" customFormat="1" ht="13.5" customHeight="1">
      <c r="A35" s="11" t="s">
        <v>12</v>
      </c>
      <c r="B35" s="14">
        <v>0</v>
      </c>
      <c r="C35" s="14"/>
      <c r="D35" s="14"/>
      <c r="E35" s="48">
        <f t="shared" si="2"/>
        <v>0</v>
      </c>
      <c r="F35" s="49"/>
    </row>
    <row r="36" spans="1:6" s="27" customFormat="1" ht="13.5" customHeight="1">
      <c r="A36" s="11" t="s">
        <v>13</v>
      </c>
      <c r="B36" s="14">
        <v>0</v>
      </c>
      <c r="C36" s="14"/>
      <c r="D36" s="14"/>
      <c r="E36" s="48">
        <f t="shared" si="2"/>
        <v>0</v>
      </c>
      <c r="F36" s="49"/>
    </row>
    <row r="37" spans="1:6" s="27" customFormat="1" ht="24" customHeight="1">
      <c r="A37" s="11" t="s">
        <v>14</v>
      </c>
      <c r="B37" s="14">
        <v>0</v>
      </c>
      <c r="C37" s="14"/>
      <c r="D37" s="14"/>
      <c r="E37" s="48">
        <f t="shared" si="2"/>
        <v>0</v>
      </c>
      <c r="F37" s="49"/>
    </row>
    <row r="38" spans="1:6" s="27" customFormat="1" ht="21.75" customHeight="1">
      <c r="A38" s="11" t="s">
        <v>17</v>
      </c>
      <c r="B38" s="14">
        <v>0</v>
      </c>
      <c r="C38" s="14"/>
      <c r="D38" s="14"/>
      <c r="E38" s="48">
        <f t="shared" si="2"/>
        <v>0</v>
      </c>
      <c r="F38" s="49"/>
    </row>
    <row r="39" spans="1:6" s="27" customFormat="1" ht="13.5" customHeight="1">
      <c r="A39" s="11" t="s">
        <v>19</v>
      </c>
      <c r="B39" s="14">
        <v>0</v>
      </c>
      <c r="C39" s="14"/>
      <c r="D39" s="14"/>
      <c r="E39" s="48">
        <f t="shared" si="2"/>
        <v>0</v>
      </c>
      <c r="F39" s="49"/>
    </row>
    <row r="40" spans="1:6" s="27" customFormat="1" ht="13.5" customHeight="1">
      <c r="A40" s="11" t="s">
        <v>18</v>
      </c>
      <c r="B40" s="14">
        <v>0</v>
      </c>
      <c r="C40" s="14"/>
      <c r="D40" s="14"/>
      <c r="E40" s="48">
        <f t="shared" si="2"/>
        <v>0</v>
      </c>
      <c r="F40" s="49"/>
    </row>
    <row r="41" spans="1:6" s="27" customFormat="1" ht="13.5" customHeight="1">
      <c r="A41" s="11" t="s">
        <v>15</v>
      </c>
      <c r="B41" s="14">
        <v>0</v>
      </c>
      <c r="C41" s="14"/>
      <c r="D41" s="14"/>
      <c r="E41" s="48">
        <f t="shared" si="2"/>
        <v>0</v>
      </c>
      <c r="F41" s="49"/>
    </row>
    <row r="42" spans="1:6" s="27" customFormat="1" ht="13.5" customHeight="1">
      <c r="A42" s="11" t="s">
        <v>22</v>
      </c>
      <c r="B42" s="14">
        <v>0</v>
      </c>
      <c r="C42" s="14"/>
      <c r="D42" s="14"/>
      <c r="E42" s="48">
        <f t="shared" si="2"/>
        <v>0</v>
      </c>
      <c r="F42" s="49"/>
    </row>
    <row r="43" spans="1:6" s="27" customFormat="1" ht="13.5" customHeight="1">
      <c r="A43" s="11" t="s">
        <v>23</v>
      </c>
      <c r="B43" s="14">
        <v>0</v>
      </c>
      <c r="C43" s="14"/>
      <c r="D43" s="14"/>
      <c r="E43" s="48">
        <f t="shared" si="2"/>
        <v>0</v>
      </c>
      <c r="F43" s="49"/>
    </row>
    <row r="44" spans="1:6" s="27" customFormat="1" ht="13.5" customHeight="1">
      <c r="A44" s="11" t="s">
        <v>24</v>
      </c>
      <c r="B44" s="14">
        <v>0</v>
      </c>
      <c r="C44" s="14"/>
      <c r="D44" s="14"/>
      <c r="E44" s="48">
        <f t="shared" si="2"/>
        <v>0</v>
      </c>
      <c r="F44" s="49"/>
    </row>
    <row r="45" spans="1:6" s="27" customFormat="1" ht="13.5" customHeight="1">
      <c r="A45" s="13" t="s">
        <v>25</v>
      </c>
      <c r="B45" s="16">
        <f>B46+B47+B48</f>
        <v>49.665839999999996</v>
      </c>
      <c r="C45" s="16">
        <f>C46+C47+C48</f>
        <v>53.390778</v>
      </c>
      <c r="D45" s="16">
        <f>D46+D47+D48</f>
        <v>53.39077799999999</v>
      </c>
      <c r="E45" s="35">
        <f t="shared" si="2"/>
        <v>0</v>
      </c>
      <c r="F45" s="49"/>
    </row>
    <row r="46" spans="1:6" s="27" customFormat="1" ht="13.5" customHeight="1">
      <c r="A46" s="11" t="s">
        <v>26</v>
      </c>
      <c r="B46" s="14">
        <v>0</v>
      </c>
      <c r="C46" s="14"/>
      <c r="D46" s="14"/>
      <c r="E46" s="48">
        <f t="shared" si="2"/>
        <v>0</v>
      </c>
      <c r="F46" s="49"/>
    </row>
    <row r="47" spans="1:6" s="27" customFormat="1" ht="13.5" customHeight="1">
      <c r="A47" s="11" t="s">
        <v>27</v>
      </c>
      <c r="B47" s="14">
        <v>0</v>
      </c>
      <c r="C47" s="14"/>
      <c r="D47" s="14"/>
      <c r="E47" s="48">
        <f t="shared" si="2"/>
        <v>0</v>
      </c>
      <c r="F47" s="49"/>
    </row>
    <row r="48" spans="1:6" s="27" customFormat="1" ht="13.5" customHeight="1">
      <c r="A48" s="18" t="s">
        <v>28</v>
      </c>
      <c r="B48" s="14">
        <f>(B22)*56.4%</f>
        <v>49.665839999999996</v>
      </c>
      <c r="C48" s="14">
        <f>D22*56.4%</f>
        <v>53.390778</v>
      </c>
      <c r="D48" s="14">
        <f>B48*1.075</f>
        <v>53.39077799999999</v>
      </c>
      <c r="E48" s="48">
        <f t="shared" si="2"/>
        <v>0</v>
      </c>
      <c r="F48" s="49">
        <f>D48/B48</f>
        <v>1.075</v>
      </c>
    </row>
    <row r="49" spans="1:6" s="27" customFormat="1" ht="13.5" customHeight="1">
      <c r="A49" s="19" t="s">
        <v>32</v>
      </c>
      <c r="B49" s="20">
        <f>B45+B34+B25+B17</f>
        <v>357.73036</v>
      </c>
      <c r="C49" s="20">
        <f>C45+C34+C25+C17</f>
        <v>404.338178</v>
      </c>
      <c r="D49" s="20">
        <f>D45+D34+D25+D17</f>
        <v>384.560137</v>
      </c>
      <c r="E49" s="48">
        <f t="shared" si="2"/>
        <v>-19.77804100000003</v>
      </c>
      <c r="F49" s="49">
        <f>D49/B49</f>
        <v>1.075</v>
      </c>
    </row>
    <row r="50" spans="1:6" s="27" customFormat="1" ht="13.5" customHeight="1">
      <c r="A50" s="11" t="s">
        <v>35</v>
      </c>
      <c r="B50" s="14">
        <f>B49/0.94*0.06-6.252</f>
        <v>16.58185276595745</v>
      </c>
      <c r="C50" s="14">
        <f>C49/0.94*0.06-6.252</f>
        <v>19.55681987234043</v>
      </c>
      <c r="D50" s="14">
        <f>D49/0.94*0.06-6.252</f>
        <v>18.294391723404257</v>
      </c>
      <c r="E50" s="48">
        <f t="shared" si="2"/>
        <v>-1.2624281489361735</v>
      </c>
      <c r="F50" s="49">
        <f>D50/B50</f>
        <v>1.1032779015480496</v>
      </c>
    </row>
    <row r="51" spans="1:6" s="7" customFormat="1" ht="13.5" customHeight="1">
      <c r="A51" s="19" t="s">
        <v>33</v>
      </c>
      <c r="B51" s="20">
        <f>B49+B50</f>
        <v>374.3122127659575</v>
      </c>
      <c r="C51" s="20">
        <f>C49+C50</f>
        <v>423.89499787234047</v>
      </c>
      <c r="D51" s="20">
        <f>D49+D50</f>
        <v>402.85452872340426</v>
      </c>
      <c r="E51" s="48">
        <f t="shared" si="2"/>
        <v>-21.04046914893621</v>
      </c>
      <c r="F51" s="49">
        <f>D51/B51</f>
        <v>1.0762526975717277</v>
      </c>
    </row>
    <row r="52" spans="1:6" s="23" customFormat="1" ht="15.75" customHeight="1">
      <c r="A52" s="21" t="s">
        <v>29</v>
      </c>
      <c r="B52" s="22">
        <f>B51/B7</f>
        <v>5.964374466457782</v>
      </c>
      <c r="C52" s="22">
        <f>C51/C7</f>
        <v>6.75443764734919</v>
      </c>
      <c r="D52" s="22">
        <f>D51/D7</f>
        <v>6.419174108853122</v>
      </c>
      <c r="E52" s="47">
        <f t="shared" si="2"/>
        <v>-0.3352635384960676</v>
      </c>
      <c r="F52" s="49">
        <f>D52/B52</f>
        <v>1.0762526975717277</v>
      </c>
    </row>
    <row r="53" spans="1:6" s="23" customFormat="1" ht="6" customHeight="1">
      <c r="A53" s="24"/>
      <c r="B53" s="25"/>
      <c r="C53" s="30"/>
      <c r="D53" s="39"/>
      <c r="E53" s="40"/>
      <c r="F53" s="44"/>
    </row>
    <row r="54" spans="3:6" s="23" customFormat="1" ht="4.5" customHeight="1">
      <c r="C54" s="31"/>
      <c r="D54" s="1"/>
      <c r="E54" s="1"/>
      <c r="F54" s="44"/>
    </row>
    <row r="55" spans="1:6" s="23" customFormat="1" ht="14.25">
      <c r="A55" s="23" t="s">
        <v>34</v>
      </c>
      <c r="C55" s="31"/>
      <c r="D55" s="1"/>
      <c r="E55" s="1"/>
      <c r="F55" s="44"/>
    </row>
  </sheetData>
  <sheetProtection/>
  <mergeCells count="4">
    <mergeCell ref="A6:E6"/>
    <mergeCell ref="A16:E16"/>
    <mergeCell ref="A1:F2"/>
    <mergeCell ref="A3:F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2.75"/>
  <sheetData>
    <row r="1" ht="12.75">
      <c r="A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2015-03-17T07:13:01Z</cp:lastPrinted>
  <dcterms:created xsi:type="dcterms:W3CDTF">1996-10-08T23:32:33Z</dcterms:created>
  <dcterms:modified xsi:type="dcterms:W3CDTF">2015-03-17T07:13:16Z</dcterms:modified>
  <cp:category/>
  <cp:version/>
  <cp:contentType/>
  <cp:contentStatus/>
</cp:coreProperties>
</file>